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V:\SSD_PMR\BACKUP\PMR Webpage Webtool and simulator\webpage\changes XX_2023update_NOTDONEYET\For the 10 July\2023 PMR Questionnaire\"/>
    </mc:Choice>
  </mc:AlternateContent>
  <xr:revisionPtr revIDLastSave="0" documentId="13_ncr:1_{C90191FE-2120-4262-A167-760B6A5E4DB1}" xr6:coauthVersionLast="47" xr6:coauthVersionMax="47" xr10:uidLastSave="{00000000-0000-0000-0000-000000000000}"/>
  <workbookProtection workbookAlgorithmName="SHA-512" workbookHashValue="e1hcOKjbwwHMGJR6bT/K9zBaJIYFXQSDwkpHiAYehmww4X3DuaH0uL2TLGcmNLblBlPvG5U+ptzWAJS6XF+g3Q==" workbookSaltValue="YBmJts4Ji3Tk7m6LdOvcBg==" workbookSpinCount="100000" lockStructure="1"/>
  <bookViews>
    <workbookView xWindow="-10" yWindow="-10" windowWidth="19220" windowHeight="11300" firstSheet="2" activeTab="3" xr2:uid="{00000000-000D-0000-FFFF-FFFF00000000}"/>
  </bookViews>
  <sheets>
    <sheet name="Country" sheetId="33" state="hidden" r:id="rId1"/>
    <sheet name="READ ME" sheetId="56" state="hidden" r:id="rId2"/>
    <sheet name="Sector classification " sheetId="55" r:id="rId3"/>
    <sheet name="8A-LAWYERS" sheetId="44" r:id="rId4"/>
    <sheet name="8B-NOTARIES" sheetId="45" r:id="rId5"/>
    <sheet name="8C-ACCOUNTANTS" sheetId="46" r:id="rId6"/>
    <sheet name="8D-ARCHITECTS" sheetId="47" r:id="rId7"/>
    <sheet name="8E-CIVIL ENGINEERS" sheetId="48" r:id="rId8"/>
    <sheet name="8F-ESTATE AGENTS" sheetId="49" r:id="rId9"/>
    <sheet name="Database_n" sheetId="50" state="hidden" r:id="rId10"/>
    <sheet name="Lists" sheetId="52" state="hidden" r:id="rId11"/>
    <sheet name="Conditions" sheetId="53" state="hidden" r:id="rId12"/>
  </sheets>
  <definedNames>
    <definedName name="_xlnm._FilterDatabase" localSheetId="3" hidden="1">'8A-LAWYERS'!$A$4:$AC$87</definedName>
    <definedName name="_xlnm._FilterDatabase" localSheetId="4" hidden="1">'8B-NOTARIES'!$A$4:$AC$86</definedName>
    <definedName name="_xlnm._FilterDatabase" localSheetId="5" hidden="1">'8C-ACCOUNTANTS'!$A$4:$AF$87</definedName>
    <definedName name="_xlnm._FilterDatabase" localSheetId="6" hidden="1">'8D-ARCHITECTS'!$A$4:$AC$93</definedName>
    <definedName name="_xlnm._FilterDatabase" localSheetId="7" hidden="1">'8E-CIVIL ENGINEERS'!$A$4:$AF$92</definedName>
    <definedName name="_xlnm._FilterDatabase" localSheetId="8" hidden="1">'8F-ESTATE AGENTS'!$A$4:$AC$81</definedName>
    <definedName name="_xlnm._FilterDatabase" localSheetId="9" hidden="1">Database_n!$A$1:$G$444</definedName>
    <definedName name="_Hlk106619121" localSheetId="10">Lists!$I$13</definedName>
    <definedName name="ECO_2023_A">Lists!$A$12:$A$14</definedName>
    <definedName name="ECO_2023_AA">Lists!$AA$12:$AA$17</definedName>
    <definedName name="ECO_2023_AB">Lists!$AB$12:$AB$17</definedName>
    <definedName name="ECO_2023_AM">Lists!$AM$12:$AM$17</definedName>
    <definedName name="ECO_2023_D">Lists!$D$12:$D$14</definedName>
    <definedName name="ECO_2023_E">Lists!$E$12:$E$16</definedName>
    <definedName name="ECO_2023_F">Lists!$F$12:$F$14</definedName>
    <definedName name="ECO_2023_H">Lists!$H$12:$H$15</definedName>
    <definedName name="ECO_2023_I">Lists!$I$12:$I$14</definedName>
    <definedName name="ECO_2023_J">Lists!$J$12:$J$18</definedName>
    <definedName name="ECO_2023_S">Lists!$S$12:$S$14</definedName>
    <definedName name="ECO_2023_U">Lists!$U$12:$U$14</definedName>
    <definedName name="ECO_2023_V">Lists!$V$12:$V$16</definedName>
    <definedName name="ECO_2023_W">Lists!$W$12:$W$15</definedName>
    <definedName name="ECO_2023_X">Lists!$X$12:$X$16</definedName>
    <definedName name="ECO_2023_Y">Lists!$Y$12:$Y$15</definedName>
    <definedName name="ECO_A">Lists!$A$2:$A$3</definedName>
    <definedName name="ECO_AA">Lists!$AA$2:$AA$6</definedName>
    <definedName name="ECO_AB">Lists!$AB$2:$AB$6</definedName>
    <definedName name="ECO_AC">Lists!$AC$2:$AC$6</definedName>
    <definedName name="ECO_AD">Lists!$AD$2:$AD$6</definedName>
    <definedName name="ECO_AE">Lists!$AE$2:$AE$6</definedName>
    <definedName name="ECO_AF">Lists!$AF$2:$AF$6</definedName>
    <definedName name="ECO_AG">Lists!$AG$2:$AG$6</definedName>
    <definedName name="ECO_AH">Lists!$AH$2:$AH$6</definedName>
    <definedName name="ECO_AI">Lists!$AI$2:$AI$6</definedName>
    <definedName name="ECO_AJ">Lists!$AJ$2:$AJ$6</definedName>
    <definedName name="ECO_AK">Lists!$AK$2:$AK$6</definedName>
    <definedName name="ECO_AL">Lists!$AL$2:$AL$6</definedName>
    <definedName name="ECO_B">Lists!$B$2:$B$4</definedName>
    <definedName name="ECO_D">Lists!$D$2:$D$5</definedName>
    <definedName name="ECO_E">Lists!$E$2:$E$5</definedName>
    <definedName name="ECO_F">Lists!$F$2:$F$3</definedName>
    <definedName name="ECO_G">Lists!$G$2:$G$4</definedName>
    <definedName name="ECO_H">Lists!$H$2:$H$3</definedName>
    <definedName name="ECO_I">Lists!$I$2:$I$3</definedName>
    <definedName name="ECO_J">Lists!$J$2:$J$7</definedName>
    <definedName name="ECO_K">Lists!$K$2:$K$5</definedName>
    <definedName name="ECO_L">Lists!$L$2:$L$6</definedName>
    <definedName name="ECO_M">Lists!$M$2:$M$5</definedName>
    <definedName name="ECO_N">Lists!$N$2:$N$6</definedName>
    <definedName name="ECO_O">Lists!$O$2:$O$4</definedName>
    <definedName name="ECO_P">Lists!$P$2:$P$5</definedName>
    <definedName name="ECO_Q">Lists!$Q$2:$Q$3</definedName>
    <definedName name="ECO_S">Lists!$S$2:$S$4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50" l="1"/>
  <c r="I4" i="50"/>
  <c r="I5" i="50"/>
  <c r="I6" i="50"/>
  <c r="I7" i="50"/>
  <c r="I8" i="50"/>
  <c r="I9" i="50"/>
  <c r="I10" i="50"/>
  <c r="I11" i="50"/>
  <c r="I12" i="50"/>
  <c r="I13" i="50"/>
  <c r="I14" i="50"/>
  <c r="I15" i="50"/>
  <c r="I16" i="50"/>
  <c r="I17" i="50"/>
  <c r="I18" i="50"/>
  <c r="I19" i="50"/>
  <c r="I20" i="50"/>
  <c r="I21" i="50"/>
  <c r="I22" i="50"/>
  <c r="I23" i="50"/>
  <c r="I24" i="50"/>
  <c r="I25" i="50"/>
  <c r="I26" i="50"/>
  <c r="I27" i="50"/>
  <c r="I28" i="50"/>
  <c r="I29" i="50"/>
  <c r="I30" i="50"/>
  <c r="I31" i="50"/>
  <c r="I32" i="50"/>
  <c r="I33" i="50"/>
  <c r="I34" i="50"/>
  <c r="I35" i="50"/>
  <c r="I36" i="50"/>
  <c r="I37" i="50"/>
  <c r="I38" i="50"/>
  <c r="I39" i="50"/>
  <c r="I40" i="50"/>
  <c r="I41" i="50"/>
  <c r="I42" i="50"/>
  <c r="I43" i="50"/>
  <c r="I44" i="50"/>
  <c r="I45" i="50"/>
  <c r="I46" i="50"/>
  <c r="I47" i="50"/>
  <c r="I48" i="50"/>
  <c r="I49" i="50"/>
  <c r="I50" i="50"/>
  <c r="I51" i="50"/>
  <c r="I52" i="50"/>
  <c r="I53" i="50"/>
  <c r="I54" i="50"/>
  <c r="I55" i="50"/>
  <c r="I56" i="50"/>
  <c r="I57" i="50"/>
  <c r="I58" i="50"/>
  <c r="I59" i="50"/>
  <c r="I60" i="50"/>
  <c r="I61" i="50"/>
  <c r="I62" i="50"/>
  <c r="I63" i="50"/>
  <c r="I64" i="50"/>
  <c r="I65" i="50"/>
  <c r="I66" i="50"/>
  <c r="I67" i="50"/>
  <c r="I68" i="50"/>
  <c r="I69" i="50"/>
  <c r="I70" i="50"/>
  <c r="I71" i="50"/>
  <c r="I72" i="50"/>
  <c r="I73" i="50"/>
  <c r="I74" i="50"/>
  <c r="I75" i="50"/>
  <c r="I76" i="50"/>
  <c r="I77" i="50"/>
  <c r="I78" i="50"/>
  <c r="I79" i="50"/>
  <c r="I80" i="50"/>
  <c r="I81" i="50"/>
  <c r="I82" i="50"/>
  <c r="I83" i="50"/>
  <c r="I84" i="50"/>
  <c r="I85" i="50"/>
  <c r="I86" i="50"/>
  <c r="I87" i="50"/>
  <c r="I88" i="50"/>
  <c r="I89" i="50"/>
  <c r="I90" i="50"/>
  <c r="I91" i="50"/>
  <c r="I92" i="50"/>
  <c r="I93" i="50"/>
  <c r="I94" i="50"/>
  <c r="I95" i="50"/>
  <c r="I96" i="50"/>
  <c r="I97" i="50"/>
  <c r="I98" i="50"/>
  <c r="I99" i="50"/>
  <c r="I100" i="50"/>
  <c r="I101" i="50"/>
  <c r="I102" i="50"/>
  <c r="I103" i="50"/>
  <c r="I104" i="50"/>
  <c r="I105" i="50"/>
  <c r="I106" i="50"/>
  <c r="I107" i="50"/>
  <c r="I108" i="50"/>
  <c r="I109" i="50"/>
  <c r="I110" i="50"/>
  <c r="I111" i="50"/>
  <c r="I112" i="50"/>
  <c r="I113" i="50"/>
  <c r="I114" i="50"/>
  <c r="I115" i="50"/>
  <c r="I116" i="50"/>
  <c r="I117" i="50"/>
  <c r="I118" i="50"/>
  <c r="I119" i="50"/>
  <c r="I120" i="50"/>
  <c r="I121" i="50"/>
  <c r="I122" i="50"/>
  <c r="I123" i="50"/>
  <c r="I124" i="50"/>
  <c r="I125" i="50"/>
  <c r="I126" i="50"/>
  <c r="I127" i="50"/>
  <c r="I128" i="50"/>
  <c r="I129" i="50"/>
  <c r="I130" i="50"/>
  <c r="I131" i="50"/>
  <c r="I132" i="50"/>
  <c r="I133" i="50"/>
  <c r="I134" i="50"/>
  <c r="I135" i="50"/>
  <c r="I136" i="50"/>
  <c r="I137" i="50"/>
  <c r="I138" i="50"/>
  <c r="I139" i="50"/>
  <c r="I140" i="50"/>
  <c r="I141" i="50"/>
  <c r="I142" i="50"/>
  <c r="I143" i="50"/>
  <c r="I144" i="50"/>
  <c r="I145" i="50"/>
  <c r="I146" i="50"/>
  <c r="I147" i="50"/>
  <c r="I148" i="50"/>
  <c r="I149" i="50"/>
  <c r="I150" i="50"/>
  <c r="I151" i="50"/>
  <c r="I152" i="50"/>
  <c r="I153" i="50"/>
  <c r="I154" i="50"/>
  <c r="I155" i="50"/>
  <c r="I156" i="50"/>
  <c r="I157" i="50"/>
  <c r="I158" i="50"/>
  <c r="I159" i="50"/>
  <c r="I160" i="50"/>
  <c r="I161" i="50"/>
  <c r="I162" i="50"/>
  <c r="I163" i="50"/>
  <c r="I164" i="50"/>
  <c r="I165" i="50"/>
  <c r="I166" i="50"/>
  <c r="I167" i="50"/>
  <c r="I168" i="50"/>
  <c r="I169" i="50"/>
  <c r="I170" i="50"/>
  <c r="I171" i="50"/>
  <c r="I172" i="50"/>
  <c r="I173" i="50"/>
  <c r="I174" i="50"/>
  <c r="I175" i="50"/>
  <c r="I176" i="50"/>
  <c r="I177" i="50"/>
  <c r="I178" i="50"/>
  <c r="I179" i="50"/>
  <c r="I180" i="50"/>
  <c r="I181" i="50"/>
  <c r="I182" i="50"/>
  <c r="I183" i="50"/>
  <c r="I184" i="50"/>
  <c r="I185" i="50"/>
  <c r="I186" i="50"/>
  <c r="I187" i="50"/>
  <c r="I188" i="50"/>
  <c r="I189" i="50"/>
  <c r="I190" i="50"/>
  <c r="I191" i="50"/>
  <c r="I192" i="50"/>
  <c r="I193" i="50"/>
  <c r="I194" i="50"/>
  <c r="I195" i="50"/>
  <c r="I196" i="50"/>
  <c r="I197" i="50"/>
  <c r="I198" i="50"/>
  <c r="I199" i="50"/>
  <c r="I200" i="50"/>
  <c r="I201" i="50"/>
  <c r="I202" i="50"/>
  <c r="I203" i="50"/>
  <c r="I204" i="50"/>
  <c r="I205" i="50"/>
  <c r="I206" i="50"/>
  <c r="I207" i="50"/>
  <c r="I208" i="50"/>
  <c r="I209" i="50"/>
  <c r="I210" i="50"/>
  <c r="I211" i="50"/>
  <c r="I212" i="50"/>
  <c r="I213" i="50"/>
  <c r="I214" i="50"/>
  <c r="I215" i="50"/>
  <c r="I216" i="50"/>
  <c r="I217" i="50"/>
  <c r="I218" i="50"/>
  <c r="I219" i="50"/>
  <c r="I220" i="50"/>
  <c r="I221" i="50"/>
  <c r="I222" i="50"/>
  <c r="I223" i="50"/>
  <c r="I224" i="50"/>
  <c r="I225" i="50"/>
  <c r="I226" i="50"/>
  <c r="I227" i="50"/>
  <c r="I228" i="50"/>
  <c r="I229" i="50"/>
  <c r="I230" i="50"/>
  <c r="I231" i="50"/>
  <c r="I232" i="50"/>
  <c r="I233" i="50"/>
  <c r="I234" i="50"/>
  <c r="I235" i="50"/>
  <c r="I236" i="50"/>
  <c r="I237" i="50"/>
  <c r="I238" i="50"/>
  <c r="I239" i="50"/>
  <c r="I240" i="50"/>
  <c r="I241" i="50"/>
  <c r="I242" i="50"/>
  <c r="I243" i="50"/>
  <c r="I244" i="50"/>
  <c r="I245" i="50"/>
  <c r="I246" i="50"/>
  <c r="I247" i="50"/>
  <c r="I248" i="50"/>
  <c r="I249" i="50"/>
  <c r="I250" i="50"/>
  <c r="I251" i="50"/>
  <c r="I252" i="50"/>
  <c r="I253" i="50"/>
  <c r="I254" i="50"/>
  <c r="I255" i="50"/>
  <c r="I256" i="50"/>
  <c r="I257" i="50"/>
  <c r="I258" i="50"/>
  <c r="I259" i="50"/>
  <c r="I260" i="50"/>
  <c r="I261" i="50"/>
  <c r="I262" i="50"/>
  <c r="I263" i="50"/>
  <c r="I264" i="50"/>
  <c r="I265" i="50"/>
  <c r="I266" i="50"/>
  <c r="I267" i="50"/>
  <c r="I268" i="50"/>
  <c r="I269" i="50"/>
  <c r="I270" i="50"/>
  <c r="I271" i="50"/>
  <c r="I272" i="50"/>
  <c r="I273" i="50"/>
  <c r="I274" i="50"/>
  <c r="I275" i="50"/>
  <c r="I276" i="50"/>
  <c r="I277" i="50"/>
  <c r="I278" i="50"/>
  <c r="I279" i="50"/>
  <c r="I280" i="50"/>
  <c r="I281" i="50"/>
  <c r="I282" i="50"/>
  <c r="I283" i="50"/>
  <c r="I284" i="50"/>
  <c r="I285" i="50"/>
  <c r="I286" i="50"/>
  <c r="I287" i="50"/>
  <c r="I288" i="50"/>
  <c r="I289" i="50"/>
  <c r="I290" i="50"/>
  <c r="I291" i="50"/>
  <c r="I292" i="50"/>
  <c r="I293" i="50"/>
  <c r="I294" i="50"/>
  <c r="I295" i="50"/>
  <c r="I296" i="50"/>
  <c r="I297" i="50"/>
  <c r="I298" i="50"/>
  <c r="I299" i="50"/>
  <c r="I300" i="50"/>
  <c r="I301" i="50"/>
  <c r="I302" i="50"/>
  <c r="I303" i="50"/>
  <c r="I304" i="50"/>
  <c r="I305" i="50"/>
  <c r="I306" i="50"/>
  <c r="I307" i="50"/>
  <c r="I308" i="50"/>
  <c r="I309" i="50"/>
  <c r="I310" i="50"/>
  <c r="I311" i="50"/>
  <c r="I312" i="50"/>
  <c r="I313" i="50"/>
  <c r="I314" i="50"/>
  <c r="I315" i="50"/>
  <c r="I316" i="50"/>
  <c r="I317" i="50"/>
  <c r="I318" i="50"/>
  <c r="I319" i="50"/>
  <c r="I320" i="50"/>
  <c r="I321" i="50"/>
  <c r="I322" i="50"/>
  <c r="I323" i="50"/>
  <c r="I324" i="50"/>
  <c r="I325" i="50"/>
  <c r="I326" i="50"/>
  <c r="I327" i="50"/>
  <c r="I328" i="50"/>
  <c r="I329" i="50"/>
  <c r="I330" i="50"/>
  <c r="I331" i="50"/>
  <c r="I332" i="50"/>
  <c r="I333" i="50"/>
  <c r="I334" i="50"/>
  <c r="I335" i="50"/>
  <c r="I336" i="50"/>
  <c r="I337" i="50"/>
  <c r="I338" i="50"/>
  <c r="I339" i="50"/>
  <c r="I340" i="50"/>
  <c r="I341" i="50"/>
  <c r="I342" i="50"/>
  <c r="I343" i="50"/>
  <c r="I344" i="50"/>
  <c r="I345" i="50"/>
  <c r="I346" i="50"/>
  <c r="I347" i="50"/>
  <c r="I348" i="50"/>
  <c r="I349" i="50"/>
  <c r="I350" i="50"/>
  <c r="I351" i="50"/>
  <c r="I352" i="50"/>
  <c r="I353" i="50"/>
  <c r="I354" i="50"/>
  <c r="I355" i="50"/>
  <c r="I356" i="50"/>
  <c r="I357" i="50"/>
  <c r="I358" i="50"/>
  <c r="I359" i="50"/>
  <c r="I360" i="50"/>
  <c r="I361" i="50"/>
  <c r="I362" i="50"/>
  <c r="I363" i="50"/>
  <c r="I364" i="50"/>
  <c r="I365" i="50"/>
  <c r="I366" i="50"/>
  <c r="I367" i="50"/>
  <c r="I368" i="50"/>
  <c r="I369" i="50"/>
  <c r="I370" i="50"/>
  <c r="I371" i="50"/>
  <c r="I372" i="50"/>
  <c r="I373" i="50"/>
  <c r="I374" i="50"/>
  <c r="I375" i="50"/>
  <c r="I376" i="50"/>
  <c r="I377" i="50"/>
  <c r="I378" i="50"/>
  <c r="I379" i="50"/>
  <c r="I380" i="50"/>
  <c r="I381" i="50"/>
  <c r="I382" i="50"/>
  <c r="I383" i="50"/>
  <c r="I384" i="50"/>
  <c r="I385" i="50"/>
  <c r="I386" i="50"/>
  <c r="I387" i="50"/>
  <c r="I388" i="50"/>
  <c r="I389" i="50"/>
  <c r="I390" i="50"/>
  <c r="I391" i="50"/>
  <c r="I392" i="50"/>
  <c r="I393" i="50"/>
  <c r="I394" i="50"/>
  <c r="I395" i="50"/>
  <c r="I396" i="50"/>
  <c r="I397" i="50"/>
  <c r="I398" i="50"/>
  <c r="I399" i="50"/>
  <c r="I400" i="50"/>
  <c r="I401" i="50"/>
  <c r="I402" i="50"/>
  <c r="I403" i="50"/>
  <c r="I404" i="50"/>
  <c r="I405" i="50"/>
  <c r="I406" i="50"/>
  <c r="I407" i="50"/>
  <c r="I408" i="50"/>
  <c r="I409" i="50"/>
  <c r="I410" i="50"/>
  <c r="I411" i="50"/>
  <c r="I412" i="50"/>
  <c r="I413" i="50"/>
  <c r="I414" i="50"/>
  <c r="I415" i="50"/>
  <c r="I416" i="50"/>
  <c r="I417" i="50"/>
  <c r="I418" i="50"/>
  <c r="I419" i="50"/>
  <c r="I420" i="50"/>
  <c r="I421" i="50"/>
  <c r="I422" i="50"/>
  <c r="I423" i="50"/>
  <c r="I424" i="50"/>
  <c r="I425" i="50"/>
  <c r="I426" i="50"/>
  <c r="I427" i="50"/>
  <c r="I428" i="50"/>
  <c r="I429" i="50"/>
  <c r="I430" i="50"/>
  <c r="I431" i="50"/>
  <c r="I432" i="50"/>
  <c r="I433" i="50"/>
  <c r="I434" i="50"/>
  <c r="I435" i="50"/>
  <c r="I436" i="50"/>
  <c r="I437" i="50"/>
  <c r="I438" i="50"/>
  <c r="I439" i="50"/>
  <c r="I440" i="50"/>
  <c r="I441" i="50"/>
  <c r="I442" i="50"/>
  <c r="I443" i="50"/>
  <c r="I444" i="50"/>
  <c r="I445" i="50"/>
  <c r="I446" i="50"/>
  <c r="I447" i="50"/>
  <c r="I448" i="50"/>
  <c r="I449" i="50"/>
  <c r="I450" i="50"/>
  <c r="I451" i="50"/>
  <c r="I1" i="50"/>
  <c r="I2" i="50"/>
  <c r="H451" i="50"/>
  <c r="H450" i="50"/>
  <c r="H449" i="50"/>
  <c r="H448" i="50"/>
  <c r="H447" i="50"/>
  <c r="H446" i="50"/>
  <c r="H445" i="50"/>
  <c r="H444" i="50"/>
  <c r="H443" i="50"/>
  <c r="H442" i="50"/>
  <c r="H441" i="50"/>
  <c r="H440" i="50"/>
  <c r="H439" i="50"/>
  <c r="H438" i="50"/>
  <c r="H437" i="50"/>
  <c r="H436" i="50"/>
  <c r="H435" i="50"/>
  <c r="H434" i="50"/>
  <c r="H433" i="50"/>
  <c r="H432" i="50"/>
  <c r="H431" i="50"/>
  <c r="H430" i="50"/>
  <c r="H429" i="50"/>
  <c r="H428" i="50"/>
  <c r="H427" i="50"/>
  <c r="H426" i="50"/>
  <c r="H425" i="50"/>
  <c r="H424" i="50"/>
  <c r="H423" i="50"/>
  <c r="H422" i="50"/>
  <c r="H421" i="50"/>
  <c r="H420" i="50"/>
  <c r="H419" i="50"/>
  <c r="H418" i="50"/>
  <c r="H417" i="50"/>
  <c r="H416" i="50"/>
  <c r="H415" i="50"/>
  <c r="H414" i="50"/>
  <c r="H413" i="50"/>
  <c r="H412" i="50"/>
  <c r="H411" i="50"/>
  <c r="H410" i="50"/>
  <c r="H409" i="50"/>
  <c r="H408" i="50"/>
  <c r="H407" i="50"/>
  <c r="H406" i="50"/>
  <c r="H405" i="50"/>
  <c r="H404" i="50"/>
  <c r="H403" i="50"/>
  <c r="H402" i="50"/>
  <c r="H401" i="50"/>
  <c r="H400" i="50"/>
  <c r="H399" i="50"/>
  <c r="H398" i="50"/>
  <c r="H397" i="50"/>
  <c r="H396" i="50"/>
  <c r="H395" i="50"/>
  <c r="H394" i="50"/>
  <c r="H393" i="50"/>
  <c r="H392" i="50"/>
  <c r="H391" i="50"/>
  <c r="H390" i="50"/>
  <c r="H389" i="50"/>
  <c r="H388" i="50"/>
  <c r="H387" i="50"/>
  <c r="H386" i="50"/>
  <c r="H385" i="50"/>
  <c r="H384" i="50"/>
  <c r="H383" i="50"/>
  <c r="H382" i="50"/>
  <c r="H381" i="50"/>
  <c r="H380" i="50"/>
  <c r="H379" i="50"/>
  <c r="H378" i="50"/>
  <c r="H377" i="50"/>
  <c r="H376" i="50"/>
  <c r="H375" i="50"/>
  <c r="H374" i="50"/>
  <c r="H373" i="50"/>
  <c r="H372" i="50"/>
  <c r="H371" i="50"/>
  <c r="H370" i="50"/>
  <c r="H369" i="50"/>
  <c r="H368" i="50"/>
  <c r="H367" i="50"/>
  <c r="H366" i="50"/>
  <c r="H365" i="50"/>
  <c r="H364" i="50"/>
  <c r="H363" i="50"/>
  <c r="H362" i="50"/>
  <c r="H361" i="50"/>
  <c r="H360" i="50"/>
  <c r="H359" i="50"/>
  <c r="H358" i="50"/>
  <c r="H357" i="50"/>
  <c r="H356" i="50"/>
  <c r="H355" i="50"/>
  <c r="H354" i="50"/>
  <c r="H353" i="50"/>
  <c r="H352" i="50"/>
  <c r="H351" i="50"/>
  <c r="H350" i="50"/>
  <c r="H349" i="50"/>
  <c r="H348" i="50"/>
  <c r="H347" i="50"/>
  <c r="H346" i="50"/>
  <c r="H345" i="50"/>
  <c r="H344" i="50"/>
  <c r="H343" i="50"/>
  <c r="H342" i="50"/>
  <c r="H341" i="50"/>
  <c r="H340" i="50"/>
  <c r="H339" i="50"/>
  <c r="H338" i="50"/>
  <c r="H337" i="50"/>
  <c r="H336" i="50"/>
  <c r="H335" i="50"/>
  <c r="H334" i="50"/>
  <c r="H333" i="50"/>
  <c r="H332" i="50"/>
  <c r="H331" i="50"/>
  <c r="H330" i="50"/>
  <c r="H329" i="50"/>
  <c r="H328" i="50"/>
  <c r="H327" i="50"/>
  <c r="H326" i="50"/>
  <c r="H325" i="50"/>
  <c r="H324" i="50"/>
  <c r="H323" i="50"/>
  <c r="H322" i="50"/>
  <c r="H321" i="50"/>
  <c r="H320" i="50"/>
  <c r="H319" i="50"/>
  <c r="H318" i="50"/>
  <c r="H317" i="50"/>
  <c r="H316" i="50"/>
  <c r="H315" i="50"/>
  <c r="H314" i="50"/>
  <c r="H313" i="50"/>
  <c r="H312" i="50"/>
  <c r="H311" i="50"/>
  <c r="H310" i="50"/>
  <c r="H309" i="50"/>
  <c r="H308" i="50"/>
  <c r="H307" i="50"/>
  <c r="H306" i="50"/>
  <c r="H305" i="50"/>
  <c r="H304" i="50"/>
  <c r="H303" i="50"/>
  <c r="H302" i="50"/>
  <c r="H301" i="50"/>
  <c r="H300" i="50"/>
  <c r="H299" i="50"/>
  <c r="H298" i="50"/>
  <c r="H297" i="50"/>
  <c r="H296" i="50"/>
  <c r="H295" i="50"/>
  <c r="H294" i="50"/>
  <c r="H293" i="50"/>
  <c r="H292" i="50"/>
  <c r="H291" i="50"/>
  <c r="H290" i="50"/>
  <c r="H289" i="50"/>
  <c r="H288" i="50"/>
  <c r="H287" i="50"/>
  <c r="H286" i="50"/>
  <c r="H285" i="50"/>
  <c r="H284" i="50"/>
  <c r="H283" i="50"/>
  <c r="H282" i="50"/>
  <c r="H281" i="50"/>
  <c r="H280" i="50"/>
  <c r="H279" i="50"/>
  <c r="H278" i="50"/>
  <c r="H277" i="50"/>
  <c r="H276" i="50"/>
  <c r="H275" i="50"/>
  <c r="H274" i="50"/>
  <c r="H273" i="50"/>
  <c r="H272" i="50"/>
  <c r="H271" i="50"/>
  <c r="H270" i="50"/>
  <c r="H269" i="50"/>
  <c r="H268" i="50"/>
  <c r="H267" i="50"/>
  <c r="H266" i="50"/>
  <c r="H265" i="50"/>
  <c r="H264" i="50"/>
  <c r="H263" i="50"/>
  <c r="H262" i="50"/>
  <c r="H261" i="50"/>
  <c r="H260" i="50"/>
  <c r="H259" i="50"/>
  <c r="H258" i="50"/>
  <c r="H257" i="50"/>
  <c r="H256" i="50"/>
  <c r="H255" i="50"/>
  <c r="H254" i="50"/>
  <c r="H253" i="50"/>
  <c r="H252" i="50"/>
  <c r="H251" i="50"/>
  <c r="H250" i="50"/>
  <c r="H249" i="50"/>
  <c r="H248" i="50"/>
  <c r="H247" i="50"/>
  <c r="H246" i="50"/>
  <c r="H245" i="50"/>
  <c r="H244" i="50"/>
  <c r="H243" i="50"/>
  <c r="H242" i="50"/>
  <c r="H241" i="50"/>
  <c r="H240" i="50"/>
  <c r="H239" i="50"/>
  <c r="H238" i="50"/>
  <c r="H237" i="50"/>
  <c r="H236" i="50"/>
  <c r="H235" i="50"/>
  <c r="H234" i="50"/>
  <c r="H233" i="50"/>
  <c r="H232" i="50"/>
  <c r="H231" i="50"/>
  <c r="H230" i="50"/>
  <c r="H229" i="50"/>
  <c r="H228" i="50"/>
  <c r="H227" i="50"/>
  <c r="H226" i="50"/>
  <c r="H225" i="50"/>
  <c r="H224" i="50"/>
  <c r="H223" i="50"/>
  <c r="H222" i="50"/>
  <c r="H221" i="50"/>
  <c r="H220" i="50"/>
  <c r="H219" i="50"/>
  <c r="H218" i="50"/>
  <c r="H217" i="50"/>
  <c r="H216" i="50"/>
  <c r="H215" i="50"/>
  <c r="H214" i="50"/>
  <c r="H213" i="50"/>
  <c r="H212" i="50"/>
  <c r="H211" i="50"/>
  <c r="H210" i="50"/>
  <c r="H209" i="50"/>
  <c r="H208" i="50"/>
  <c r="H207" i="50"/>
  <c r="H206" i="50"/>
  <c r="H205" i="50"/>
  <c r="H204" i="50"/>
  <c r="H203" i="50"/>
  <c r="H202" i="50"/>
  <c r="H201" i="50"/>
  <c r="H200" i="50"/>
  <c r="H199" i="50"/>
  <c r="H198" i="50"/>
  <c r="H197" i="50"/>
  <c r="H196" i="50"/>
  <c r="H195" i="50"/>
  <c r="H194" i="50"/>
  <c r="H193" i="50"/>
  <c r="H192" i="50"/>
  <c r="H191" i="50"/>
  <c r="H190" i="50"/>
  <c r="H189" i="50"/>
  <c r="H188" i="50"/>
  <c r="H187" i="50"/>
  <c r="H186" i="50"/>
  <c r="H185" i="50"/>
  <c r="H184" i="50"/>
  <c r="H183" i="50"/>
  <c r="H182" i="50"/>
  <c r="H181" i="50"/>
  <c r="H180" i="50"/>
  <c r="H179" i="50"/>
  <c r="H178" i="50"/>
  <c r="H177" i="50"/>
  <c r="H176" i="50"/>
  <c r="H175" i="50"/>
  <c r="H174" i="50"/>
  <c r="H173" i="50"/>
  <c r="H172" i="50"/>
  <c r="H171" i="50"/>
  <c r="H170" i="50"/>
  <c r="H169" i="50"/>
  <c r="H168" i="50"/>
  <c r="H167" i="50"/>
  <c r="H166" i="50"/>
  <c r="H165" i="50"/>
  <c r="H164" i="50"/>
  <c r="H163" i="50"/>
  <c r="H162" i="50"/>
  <c r="H161" i="50"/>
  <c r="H160" i="50"/>
  <c r="H159" i="50"/>
  <c r="H158" i="50"/>
  <c r="H157" i="50"/>
  <c r="H156" i="50"/>
  <c r="H155" i="50"/>
  <c r="H154" i="50"/>
  <c r="H153" i="50"/>
  <c r="H152" i="50"/>
  <c r="H151" i="50"/>
  <c r="H150" i="50"/>
  <c r="H149" i="50"/>
  <c r="H148" i="50"/>
  <c r="H147" i="50"/>
  <c r="H146" i="50"/>
  <c r="H145" i="50"/>
  <c r="H144" i="50"/>
  <c r="H143" i="50"/>
  <c r="H142" i="50"/>
  <c r="H141" i="50"/>
  <c r="H140" i="50"/>
  <c r="H139" i="50"/>
  <c r="H138" i="50"/>
  <c r="H137" i="50"/>
  <c r="H136" i="50"/>
  <c r="H135" i="50"/>
  <c r="H134" i="50"/>
  <c r="H133" i="50"/>
  <c r="H132" i="50"/>
  <c r="H131" i="50"/>
  <c r="H130" i="50"/>
  <c r="H129" i="50"/>
  <c r="H128" i="50"/>
  <c r="H127" i="50"/>
  <c r="H126" i="50"/>
  <c r="H125" i="50"/>
  <c r="H124" i="50"/>
  <c r="H123" i="50"/>
  <c r="H122" i="50"/>
  <c r="H121" i="50"/>
  <c r="H120" i="50"/>
  <c r="H119" i="50"/>
  <c r="H118" i="50"/>
  <c r="H117" i="50"/>
  <c r="H116" i="50"/>
  <c r="H115" i="50"/>
  <c r="H114" i="50"/>
  <c r="H113" i="50"/>
  <c r="H112" i="50"/>
  <c r="H111" i="50"/>
  <c r="H110" i="50"/>
  <c r="H109" i="50"/>
  <c r="H108" i="50"/>
  <c r="H107" i="50"/>
  <c r="H106" i="50"/>
  <c r="H105" i="50"/>
  <c r="H104" i="50"/>
  <c r="H103" i="50"/>
  <c r="H102" i="50"/>
  <c r="H101" i="50"/>
  <c r="H100" i="50"/>
  <c r="H99" i="50"/>
  <c r="H98" i="50"/>
  <c r="H97" i="50"/>
  <c r="H96" i="50"/>
  <c r="H95" i="50"/>
  <c r="H94" i="50"/>
  <c r="H93" i="50"/>
  <c r="H92" i="50"/>
  <c r="H91" i="50"/>
  <c r="H90" i="50"/>
  <c r="H89" i="50"/>
  <c r="H88" i="50"/>
  <c r="H87" i="50"/>
  <c r="H86" i="50"/>
  <c r="H85" i="50"/>
  <c r="H84" i="50"/>
  <c r="H83" i="50"/>
  <c r="H82" i="50"/>
  <c r="H81" i="50"/>
  <c r="H80" i="50"/>
  <c r="H79" i="50"/>
  <c r="H78" i="50"/>
  <c r="H77" i="50"/>
  <c r="H76" i="50"/>
  <c r="H75" i="50"/>
  <c r="H74" i="50"/>
  <c r="H73" i="50"/>
  <c r="H72" i="50"/>
  <c r="H71" i="50"/>
  <c r="H70" i="50"/>
  <c r="H69" i="50"/>
  <c r="H68" i="50"/>
  <c r="H67" i="50"/>
  <c r="H66" i="50"/>
  <c r="H65" i="50"/>
  <c r="H64" i="50"/>
  <c r="H63" i="50"/>
  <c r="H62" i="50"/>
  <c r="H61" i="50"/>
  <c r="H60" i="50"/>
  <c r="H59" i="50"/>
  <c r="H58" i="50"/>
  <c r="H57" i="50"/>
  <c r="H56" i="50"/>
  <c r="H55" i="50"/>
  <c r="H54" i="50"/>
  <c r="H53" i="50"/>
  <c r="H52" i="50"/>
  <c r="H51" i="50"/>
  <c r="H50" i="50"/>
  <c r="H49" i="50"/>
  <c r="H48" i="50"/>
  <c r="H47" i="50"/>
  <c r="H46" i="50"/>
  <c r="H45" i="50"/>
  <c r="H44" i="50"/>
  <c r="H43" i="50"/>
  <c r="H42" i="50"/>
  <c r="H41" i="50"/>
  <c r="H40" i="50"/>
  <c r="H39" i="50"/>
  <c r="H38" i="50"/>
  <c r="H37" i="50"/>
  <c r="H36" i="50"/>
  <c r="H35" i="50"/>
  <c r="H34" i="50"/>
  <c r="H33" i="50"/>
  <c r="H32" i="50"/>
  <c r="H31" i="50"/>
  <c r="H30" i="50"/>
  <c r="H29" i="50"/>
  <c r="H28" i="50"/>
  <c r="H27" i="50"/>
  <c r="H26" i="50"/>
  <c r="H25" i="50"/>
  <c r="H24" i="50"/>
  <c r="H23" i="50"/>
  <c r="H22" i="50"/>
  <c r="H21" i="50"/>
  <c r="H20" i="50"/>
  <c r="H19" i="50"/>
  <c r="H18" i="50"/>
  <c r="H17" i="50"/>
  <c r="H16" i="50"/>
  <c r="H15" i="50"/>
  <c r="H14" i="50"/>
  <c r="H13" i="50"/>
  <c r="H12" i="50"/>
  <c r="H11" i="50"/>
  <c r="H10" i="50"/>
  <c r="H9" i="50"/>
  <c r="H8" i="50"/>
  <c r="H7" i="50"/>
  <c r="H6" i="50"/>
  <c r="H5" i="50"/>
  <c r="H4" i="50"/>
  <c r="H3" i="50"/>
  <c r="H2" i="50"/>
  <c r="G39" i="50"/>
  <c r="G38" i="50"/>
  <c r="AS89" i="44"/>
  <c r="AS81" i="49" l="1"/>
  <c r="B81" i="49" l="1"/>
  <c r="AS94" i="48"/>
  <c r="AT94" i="48" s="1"/>
  <c r="B94" i="48"/>
  <c r="AS94" i="47"/>
  <c r="AS88" i="45"/>
  <c r="AS89" i="46"/>
  <c r="AT89" i="46" s="1"/>
  <c r="B94" i="47"/>
  <c r="B89" i="46"/>
  <c r="B88" i="45"/>
  <c r="B89" i="44"/>
  <c r="A52" i="48"/>
  <c r="AT81" i="49" l="1"/>
  <c r="AT94" i="47"/>
  <c r="AT88" i="45"/>
  <c r="AT89" i="44"/>
  <c r="V75" i="49"/>
  <c r="F447" i="50" s="1"/>
  <c r="V91" i="47"/>
  <c r="F303" i="50" s="1"/>
  <c r="O40" i="49"/>
  <c r="O53" i="48"/>
  <c r="O54" i="47"/>
  <c r="O48" i="46"/>
  <c r="O45" i="45"/>
  <c r="O48" i="44"/>
  <c r="S83" i="53"/>
  <c r="S73" i="53"/>
  <c r="S63" i="53"/>
  <c r="S53" i="53"/>
  <c r="S43" i="53"/>
  <c r="S33" i="53"/>
  <c r="S23" i="53"/>
  <c r="S13" i="53"/>
  <c r="S3" i="53"/>
  <c r="P83" i="53"/>
  <c r="P73" i="53"/>
  <c r="P63" i="53"/>
  <c r="P53" i="53"/>
  <c r="P43" i="53"/>
  <c r="P33" i="53"/>
  <c r="P23" i="53"/>
  <c r="P13" i="53"/>
  <c r="P3" i="53"/>
  <c r="M83" i="53"/>
  <c r="M73" i="53"/>
  <c r="M63" i="53"/>
  <c r="M53" i="53"/>
  <c r="M43" i="53"/>
  <c r="M33" i="53"/>
  <c r="M23" i="53"/>
  <c r="M13" i="53"/>
  <c r="M3" i="53"/>
  <c r="J83" i="53"/>
  <c r="J73" i="53"/>
  <c r="J63" i="53"/>
  <c r="J53" i="53"/>
  <c r="J43" i="53"/>
  <c r="J33" i="53"/>
  <c r="J23" i="53"/>
  <c r="J13" i="53"/>
  <c r="J3" i="53"/>
  <c r="G83" i="53"/>
  <c r="D83" i="53"/>
  <c r="D73" i="53"/>
  <c r="D63" i="53"/>
  <c r="D53" i="53"/>
  <c r="D43" i="53"/>
  <c r="D33" i="53"/>
  <c r="D23" i="53"/>
  <c r="D21" i="53"/>
  <c r="D13" i="53"/>
  <c r="D3" i="53"/>
  <c r="S24" i="53"/>
  <c r="R24" i="53"/>
  <c r="R23" i="53"/>
  <c r="P24" i="53"/>
  <c r="O24" i="53"/>
  <c r="O23" i="53"/>
  <c r="M24" i="53"/>
  <c r="M21" i="53" s="1"/>
  <c r="L24" i="53"/>
  <c r="L23" i="53"/>
  <c r="I23" i="53"/>
  <c r="J24" i="53"/>
  <c r="I24" i="53"/>
  <c r="G24" i="53"/>
  <c r="G23" i="53"/>
  <c r="G21" i="53"/>
  <c r="F24" i="53"/>
  <c r="F23" i="53"/>
  <c r="F21" i="53"/>
  <c r="D24" i="53"/>
  <c r="C24" i="53"/>
  <c r="C23" i="53"/>
  <c r="S11" i="53"/>
  <c r="S14" i="53"/>
  <c r="R14" i="53"/>
  <c r="P14" i="53"/>
  <c r="O14" i="53"/>
  <c r="O13" i="53"/>
  <c r="M14" i="53"/>
  <c r="L14" i="53"/>
  <c r="L13" i="53"/>
  <c r="I13" i="53"/>
  <c r="J14" i="53"/>
  <c r="I14" i="53"/>
  <c r="G14" i="53"/>
  <c r="F14" i="53"/>
  <c r="G13" i="53"/>
  <c r="F13" i="53"/>
  <c r="D14" i="53"/>
  <c r="C14" i="53"/>
  <c r="C13" i="53"/>
  <c r="R13" i="53"/>
  <c r="R11" i="53"/>
  <c r="S21" i="53"/>
  <c r="O84" i="53"/>
  <c r="O83" i="53"/>
  <c r="O74" i="53"/>
  <c r="O73" i="53"/>
  <c r="D34" i="53"/>
  <c r="D4" i="53"/>
  <c r="J21" i="53"/>
  <c r="I21" i="53"/>
  <c r="L21" i="53"/>
  <c r="R21" i="53"/>
  <c r="C21" i="53"/>
  <c r="O21" i="53"/>
  <c r="P21" i="53"/>
  <c r="D414" i="50"/>
  <c r="D413" i="50"/>
  <c r="C414" i="50"/>
  <c r="C413" i="50"/>
  <c r="C412" i="50"/>
  <c r="A414" i="50"/>
  <c r="A413" i="50"/>
  <c r="D347" i="50"/>
  <c r="D346" i="50"/>
  <c r="C347" i="50"/>
  <c r="C346" i="50"/>
  <c r="A347" i="50"/>
  <c r="A346" i="50"/>
  <c r="D268" i="50"/>
  <c r="D267" i="50"/>
  <c r="C268" i="50"/>
  <c r="C267" i="50"/>
  <c r="A268" i="50"/>
  <c r="A267" i="50"/>
  <c r="D188" i="50"/>
  <c r="D187" i="50"/>
  <c r="C188" i="50"/>
  <c r="C187" i="50"/>
  <c r="A188" i="50"/>
  <c r="A187" i="50"/>
  <c r="D111" i="50"/>
  <c r="D110" i="50"/>
  <c r="C111" i="50"/>
  <c r="C110" i="50"/>
  <c r="A111" i="50"/>
  <c r="A110" i="50"/>
  <c r="D39" i="50"/>
  <c r="D38" i="50"/>
  <c r="D37" i="50"/>
  <c r="C39" i="50"/>
  <c r="C38" i="50"/>
  <c r="A39" i="50"/>
  <c r="A38" i="50"/>
  <c r="AF39" i="49"/>
  <c r="AK39" i="49"/>
  <c r="AP39" i="49"/>
  <c r="G414" i="50"/>
  <c r="AF38" i="49"/>
  <c r="AK38" i="49"/>
  <c r="AP38" i="49"/>
  <c r="G413" i="50"/>
  <c r="O47" i="46"/>
  <c r="O46" i="46"/>
  <c r="O53" i="47"/>
  <c r="O52" i="47"/>
  <c r="O52" i="48"/>
  <c r="O51" i="48"/>
  <c r="O39" i="49"/>
  <c r="O38" i="49"/>
  <c r="A62" i="49"/>
  <c r="A61" i="49"/>
  <c r="A39" i="49"/>
  <c r="B414" i="50"/>
  <c r="A38" i="49"/>
  <c r="B413" i="50"/>
  <c r="AF52" i="48"/>
  <c r="AK52" i="48"/>
  <c r="AP52" i="48"/>
  <c r="G347" i="50"/>
  <c r="AF51" i="48"/>
  <c r="AK51" i="48"/>
  <c r="AP51" i="48"/>
  <c r="G346" i="50"/>
  <c r="A75" i="48"/>
  <c r="A74" i="48"/>
  <c r="B347" i="50"/>
  <c r="A51" i="48"/>
  <c r="B346" i="50"/>
  <c r="A76" i="47"/>
  <c r="A75" i="47"/>
  <c r="AF53" i="47"/>
  <c r="AK53" i="47" s="1"/>
  <c r="AP53" i="47" s="1"/>
  <c r="G268" i="50" s="1"/>
  <c r="AF52" i="47"/>
  <c r="AK52" i="47" s="1"/>
  <c r="AP52" i="47" s="1"/>
  <c r="G267" i="50" s="1"/>
  <c r="A53" i="47"/>
  <c r="B268" i="50" s="1"/>
  <c r="A52" i="47"/>
  <c r="B267" i="50" s="1"/>
  <c r="A70" i="46"/>
  <c r="A69" i="46"/>
  <c r="AF47" i="46"/>
  <c r="AK47" i="46"/>
  <c r="AP47" i="46"/>
  <c r="G188" i="50"/>
  <c r="AF46" i="46"/>
  <c r="AK46" i="46"/>
  <c r="AP46" i="46"/>
  <c r="G187" i="50"/>
  <c r="A47" i="46"/>
  <c r="B188" i="50"/>
  <c r="A46" i="46"/>
  <c r="B187" i="50"/>
  <c r="AF44" i="45"/>
  <c r="AK44" i="45"/>
  <c r="AP44" i="45"/>
  <c r="G111" i="50"/>
  <c r="AF43" i="45"/>
  <c r="AK43" i="45"/>
  <c r="AP43" i="45"/>
  <c r="G110" i="50"/>
  <c r="A67" i="45"/>
  <c r="A66" i="45"/>
  <c r="O44" i="45"/>
  <c r="O43" i="45"/>
  <c r="A44" i="45"/>
  <c r="B111" i="50"/>
  <c r="A43" i="45"/>
  <c r="B110" i="50"/>
  <c r="AF47" i="44"/>
  <c r="AK47" i="44"/>
  <c r="AP47" i="44"/>
  <c r="AF46" i="44"/>
  <c r="AK46" i="44"/>
  <c r="AP46" i="44"/>
  <c r="O47" i="44"/>
  <c r="O46" i="44"/>
  <c r="A70" i="44"/>
  <c r="A69" i="44"/>
  <c r="A46" i="44"/>
  <c r="B38" i="50"/>
  <c r="A47" i="44"/>
  <c r="B39" i="50"/>
  <c r="O79" i="49"/>
  <c r="O78" i="49"/>
  <c r="O76" i="49"/>
  <c r="O74" i="49"/>
  <c r="O72" i="49"/>
  <c r="O70" i="49"/>
  <c r="O69" i="49"/>
  <c r="O68" i="49"/>
  <c r="O67" i="49"/>
  <c r="O66" i="49"/>
  <c r="O65" i="49"/>
  <c r="O64" i="49"/>
  <c r="O62" i="49"/>
  <c r="O61" i="49"/>
  <c r="O60" i="49"/>
  <c r="O59" i="49"/>
  <c r="O58" i="49"/>
  <c r="O57" i="49"/>
  <c r="O56" i="49"/>
  <c r="O55" i="49"/>
  <c r="O54" i="49"/>
  <c r="O53" i="49"/>
  <c r="O52" i="49"/>
  <c r="O50" i="49"/>
  <c r="O49" i="49"/>
  <c r="O48" i="49"/>
  <c r="O47" i="49"/>
  <c r="O46" i="49"/>
  <c r="O45" i="49"/>
  <c r="O44" i="49"/>
  <c r="O43" i="49"/>
  <c r="O41" i="49"/>
  <c r="O36" i="49"/>
  <c r="O35" i="49"/>
  <c r="O33" i="49"/>
  <c r="O32" i="49"/>
  <c r="O31" i="49"/>
  <c r="O30" i="49"/>
  <c r="O29" i="49"/>
  <c r="O28" i="49"/>
  <c r="O27" i="49"/>
  <c r="O26" i="49"/>
  <c r="O25" i="49"/>
  <c r="O24" i="49"/>
  <c r="O12" i="49"/>
  <c r="O13" i="49"/>
  <c r="O14" i="49"/>
  <c r="O15" i="49"/>
  <c r="O16" i="49"/>
  <c r="O9" i="49"/>
  <c r="O92" i="48"/>
  <c r="O83" i="48"/>
  <c r="O82" i="48"/>
  <c r="O81" i="48"/>
  <c r="O80" i="48"/>
  <c r="O79" i="48"/>
  <c r="O78" i="48"/>
  <c r="O77" i="48"/>
  <c r="O75" i="48"/>
  <c r="O74" i="48"/>
  <c r="O73" i="48"/>
  <c r="O72" i="48"/>
  <c r="O71" i="48"/>
  <c r="O70" i="48"/>
  <c r="O69" i="48"/>
  <c r="O68" i="48"/>
  <c r="O67" i="48"/>
  <c r="O66" i="48"/>
  <c r="O65" i="48"/>
  <c r="O63" i="48"/>
  <c r="O62" i="48"/>
  <c r="O61" i="48"/>
  <c r="O60" i="48"/>
  <c r="O59" i="48"/>
  <c r="O58" i="48"/>
  <c r="O57" i="48"/>
  <c r="O56" i="48"/>
  <c r="O54" i="48"/>
  <c r="O49" i="48"/>
  <c r="O48" i="48"/>
  <c r="O46" i="48"/>
  <c r="O45" i="48"/>
  <c r="O44" i="48"/>
  <c r="O43" i="48"/>
  <c r="O42" i="48"/>
  <c r="O41" i="48"/>
  <c r="O40" i="48"/>
  <c r="O39" i="48"/>
  <c r="O38" i="48"/>
  <c r="O37" i="48"/>
  <c r="O36" i="48"/>
  <c r="O35" i="48"/>
  <c r="O34" i="48"/>
  <c r="O33" i="48"/>
  <c r="O32" i="48"/>
  <c r="O31" i="48"/>
  <c r="O30" i="48"/>
  <c r="O29" i="48"/>
  <c r="O12" i="48"/>
  <c r="O13" i="48"/>
  <c r="O14" i="48"/>
  <c r="O15" i="48"/>
  <c r="O9" i="48"/>
  <c r="O93" i="47"/>
  <c r="O84" i="47"/>
  <c r="O83" i="47"/>
  <c r="O82" i="47"/>
  <c r="O81" i="47"/>
  <c r="O80" i="47"/>
  <c r="O79" i="47"/>
  <c r="O78" i="47"/>
  <c r="O76" i="47"/>
  <c r="O75" i="47"/>
  <c r="O74" i="47"/>
  <c r="O73" i="47"/>
  <c r="O72" i="47"/>
  <c r="O71" i="47"/>
  <c r="O70" i="47"/>
  <c r="O69" i="47"/>
  <c r="O68" i="47"/>
  <c r="O67" i="47"/>
  <c r="O66" i="47"/>
  <c r="O64" i="47"/>
  <c r="O63" i="47"/>
  <c r="O62" i="47"/>
  <c r="O61" i="47"/>
  <c r="O60" i="47"/>
  <c r="O59" i="47"/>
  <c r="O58" i="47"/>
  <c r="O57" i="47"/>
  <c r="O55" i="47"/>
  <c r="O50" i="47"/>
  <c r="O49" i="47"/>
  <c r="O47" i="47"/>
  <c r="O46" i="47"/>
  <c r="O45" i="47"/>
  <c r="O44" i="47"/>
  <c r="O43" i="47"/>
  <c r="O42" i="47"/>
  <c r="O41" i="47"/>
  <c r="O40" i="47"/>
  <c r="O39" i="47"/>
  <c r="O38" i="47"/>
  <c r="O37" i="47"/>
  <c r="O36" i="47"/>
  <c r="O35" i="47"/>
  <c r="O34" i="47"/>
  <c r="O33" i="47"/>
  <c r="O12" i="47"/>
  <c r="O13" i="47"/>
  <c r="O14" i="47"/>
  <c r="O15" i="47"/>
  <c r="O9" i="47"/>
  <c r="O87" i="46"/>
  <c r="O78" i="46"/>
  <c r="O77" i="46"/>
  <c r="O76" i="46"/>
  <c r="O75" i="46"/>
  <c r="O74" i="46"/>
  <c r="O73" i="46"/>
  <c r="O72" i="46"/>
  <c r="O70" i="46"/>
  <c r="O69" i="46"/>
  <c r="O68" i="46"/>
  <c r="O67" i="46"/>
  <c r="O66" i="46"/>
  <c r="O65" i="46"/>
  <c r="O64" i="46"/>
  <c r="O63" i="46"/>
  <c r="O62" i="46"/>
  <c r="O61" i="46"/>
  <c r="O60" i="46"/>
  <c r="O58" i="46"/>
  <c r="O57" i="46"/>
  <c r="O56" i="46"/>
  <c r="O55" i="46"/>
  <c r="O54" i="46"/>
  <c r="O53" i="46"/>
  <c r="O52" i="46"/>
  <c r="O51" i="46"/>
  <c r="O49" i="46"/>
  <c r="O44" i="46"/>
  <c r="O43" i="46"/>
  <c r="O41" i="46"/>
  <c r="O40" i="46"/>
  <c r="O39" i="46"/>
  <c r="O38" i="46"/>
  <c r="O37" i="46"/>
  <c r="O36" i="46"/>
  <c r="O35" i="46"/>
  <c r="O34" i="46"/>
  <c r="O33" i="46"/>
  <c r="O32" i="46"/>
  <c r="O10" i="46"/>
  <c r="O13" i="46"/>
  <c r="O14" i="46"/>
  <c r="O15" i="46"/>
  <c r="O16" i="46"/>
  <c r="O9" i="46"/>
  <c r="O85" i="45"/>
  <c r="O83" i="45"/>
  <c r="O81" i="45"/>
  <c r="O79" i="45"/>
  <c r="O77" i="45"/>
  <c r="O76" i="45"/>
  <c r="O75" i="45"/>
  <c r="O74" i="45"/>
  <c r="O73" i="45"/>
  <c r="O72" i="45"/>
  <c r="O71" i="45"/>
  <c r="O69" i="45"/>
  <c r="O68" i="45"/>
  <c r="O67" i="45"/>
  <c r="O66" i="45"/>
  <c r="O65" i="45"/>
  <c r="O64" i="45"/>
  <c r="O63" i="45"/>
  <c r="O62" i="45"/>
  <c r="O61" i="45"/>
  <c r="O60" i="45"/>
  <c r="O59" i="45"/>
  <c r="O57" i="45"/>
  <c r="O56" i="45"/>
  <c r="O55" i="45"/>
  <c r="O54" i="45"/>
  <c r="O53" i="45"/>
  <c r="O52" i="45"/>
  <c r="O51" i="45"/>
  <c r="O50" i="45"/>
  <c r="O48" i="45"/>
  <c r="O46" i="45"/>
  <c r="O41" i="45"/>
  <c r="O40" i="45"/>
  <c r="O38" i="45"/>
  <c r="O37" i="45"/>
  <c r="O36" i="45"/>
  <c r="O35" i="45"/>
  <c r="O34" i="45"/>
  <c r="O33" i="45"/>
  <c r="O32" i="45"/>
  <c r="O31" i="45"/>
  <c r="O30" i="45"/>
  <c r="O15" i="45"/>
  <c r="O14" i="45"/>
  <c r="O13" i="45"/>
  <c r="O12" i="45"/>
  <c r="O9" i="45"/>
  <c r="O49" i="44"/>
  <c r="O87" i="44"/>
  <c r="O78" i="44"/>
  <c r="O77" i="44"/>
  <c r="O76" i="44"/>
  <c r="O75" i="44"/>
  <c r="O74" i="44"/>
  <c r="O73" i="44"/>
  <c r="O72" i="44"/>
  <c r="O70" i="44"/>
  <c r="O69" i="44"/>
  <c r="O68" i="44"/>
  <c r="O67" i="44"/>
  <c r="O66" i="44"/>
  <c r="O65" i="44"/>
  <c r="O64" i="44"/>
  <c r="O63" i="44"/>
  <c r="O62" i="44"/>
  <c r="O61" i="44"/>
  <c r="O60" i="44"/>
  <c r="O58" i="44"/>
  <c r="O57" i="44"/>
  <c r="O56" i="44"/>
  <c r="O55" i="44"/>
  <c r="O54" i="44"/>
  <c r="O53" i="44"/>
  <c r="O52" i="44"/>
  <c r="O51" i="44"/>
  <c r="O44" i="44"/>
  <c r="O43" i="44"/>
  <c r="O41" i="44"/>
  <c r="O40" i="44"/>
  <c r="O39" i="44"/>
  <c r="O38" i="44"/>
  <c r="O37" i="44"/>
  <c r="O36" i="44"/>
  <c r="O35" i="44"/>
  <c r="O34" i="44"/>
  <c r="O33" i="44"/>
  <c r="O32" i="44"/>
  <c r="O15" i="44"/>
  <c r="O14" i="44"/>
  <c r="O13" i="44"/>
  <c r="O12" i="44"/>
  <c r="O9" i="44"/>
  <c r="A40" i="48"/>
  <c r="A39" i="48"/>
  <c r="A35" i="46"/>
  <c r="A34" i="46"/>
  <c r="A33" i="46"/>
  <c r="A42" i="47"/>
  <c r="A41" i="48"/>
  <c r="C432" i="50"/>
  <c r="C427" i="50"/>
  <c r="C428" i="50"/>
  <c r="C429" i="50"/>
  <c r="C430" i="50"/>
  <c r="C431" i="50"/>
  <c r="C426" i="50"/>
  <c r="C396" i="50"/>
  <c r="C397" i="50"/>
  <c r="C398" i="50"/>
  <c r="C399" i="50"/>
  <c r="C400" i="50"/>
  <c r="C401" i="50"/>
  <c r="C402" i="50"/>
  <c r="C403" i="50"/>
  <c r="C395" i="50"/>
  <c r="D386" i="50"/>
  <c r="D387" i="50"/>
  <c r="D388" i="50"/>
  <c r="D389" i="50"/>
  <c r="D390" i="50"/>
  <c r="D391" i="50"/>
  <c r="D392" i="50"/>
  <c r="D393" i="50"/>
  <c r="D394" i="50"/>
  <c r="D395" i="50"/>
  <c r="D396" i="50"/>
  <c r="D397" i="50"/>
  <c r="D398" i="50"/>
  <c r="D399" i="50"/>
  <c r="D400" i="50"/>
  <c r="D401" i="50"/>
  <c r="D402" i="50"/>
  <c r="D403" i="50"/>
  <c r="D404" i="50"/>
  <c r="D405" i="50"/>
  <c r="D406" i="50"/>
  <c r="D407" i="50"/>
  <c r="D408" i="50"/>
  <c r="D409" i="50"/>
  <c r="D410" i="50"/>
  <c r="D411" i="50"/>
  <c r="D412" i="50"/>
  <c r="D415" i="50"/>
  <c r="D416" i="50"/>
  <c r="D417" i="50"/>
  <c r="D418" i="50"/>
  <c r="D419" i="50"/>
  <c r="D420" i="50"/>
  <c r="D421" i="50"/>
  <c r="D422" i="50"/>
  <c r="D423" i="50"/>
  <c r="D424" i="50"/>
  <c r="D425" i="50"/>
  <c r="D426" i="50"/>
  <c r="D427" i="50"/>
  <c r="D428" i="50"/>
  <c r="D429" i="50"/>
  <c r="D430" i="50"/>
  <c r="D431" i="50"/>
  <c r="D432" i="50"/>
  <c r="D433" i="50"/>
  <c r="D434" i="50"/>
  <c r="D435" i="50"/>
  <c r="D436" i="50"/>
  <c r="D437" i="50"/>
  <c r="D438" i="50"/>
  <c r="D439" i="50"/>
  <c r="D440" i="50"/>
  <c r="D441" i="50"/>
  <c r="D442" i="50"/>
  <c r="D443" i="50"/>
  <c r="D444" i="50"/>
  <c r="D445" i="50"/>
  <c r="D446" i="50"/>
  <c r="D447" i="50"/>
  <c r="D448" i="50"/>
  <c r="D449" i="50"/>
  <c r="D450" i="50"/>
  <c r="D451" i="50"/>
  <c r="D385" i="50"/>
  <c r="C386" i="50"/>
  <c r="C387" i="50"/>
  <c r="C388" i="50"/>
  <c r="C389" i="50"/>
  <c r="C390" i="50"/>
  <c r="C391" i="50"/>
  <c r="C392" i="50"/>
  <c r="C393" i="50"/>
  <c r="C394" i="50"/>
  <c r="C404" i="50"/>
  <c r="C405" i="50"/>
  <c r="C406" i="50"/>
  <c r="C407" i="50"/>
  <c r="C408" i="50"/>
  <c r="C409" i="50"/>
  <c r="C410" i="50"/>
  <c r="C411" i="50"/>
  <c r="C415" i="50"/>
  <c r="C416" i="50"/>
  <c r="C417" i="50"/>
  <c r="C418" i="50"/>
  <c r="C419" i="50"/>
  <c r="C420" i="50"/>
  <c r="C421" i="50"/>
  <c r="C422" i="50"/>
  <c r="C423" i="50"/>
  <c r="C424" i="50"/>
  <c r="C425" i="50"/>
  <c r="C433" i="50"/>
  <c r="C434" i="50"/>
  <c r="C435" i="50"/>
  <c r="C436" i="50"/>
  <c r="C437" i="50"/>
  <c r="C438" i="50"/>
  <c r="C439" i="50"/>
  <c r="C440" i="50"/>
  <c r="C441" i="50"/>
  <c r="C442" i="50"/>
  <c r="C443" i="50"/>
  <c r="C444" i="50"/>
  <c r="C445" i="50"/>
  <c r="C446" i="50"/>
  <c r="C447" i="50"/>
  <c r="C448" i="50"/>
  <c r="C449" i="50"/>
  <c r="C450" i="50"/>
  <c r="C451" i="50"/>
  <c r="C385" i="50"/>
  <c r="A386" i="50"/>
  <c r="A387" i="50"/>
  <c r="A388" i="50"/>
  <c r="A389" i="50"/>
  <c r="A390" i="50"/>
  <c r="A391" i="50"/>
  <c r="A392" i="50"/>
  <c r="A393" i="50"/>
  <c r="A394" i="50"/>
  <c r="A395" i="50"/>
  <c r="A396" i="50"/>
  <c r="A397" i="50"/>
  <c r="A398" i="50"/>
  <c r="A399" i="50"/>
  <c r="A400" i="50"/>
  <c r="A401" i="50"/>
  <c r="A402" i="50"/>
  <c r="A403" i="50"/>
  <c r="A404" i="50"/>
  <c r="A405" i="50"/>
  <c r="A406" i="50"/>
  <c r="A407" i="50"/>
  <c r="A408" i="50"/>
  <c r="A409" i="50"/>
  <c r="A410" i="50"/>
  <c r="A411" i="50"/>
  <c r="A412" i="50"/>
  <c r="A415" i="50"/>
  <c r="A416" i="50"/>
  <c r="A417" i="50"/>
  <c r="A418" i="50"/>
  <c r="A419" i="50"/>
  <c r="A420" i="50"/>
  <c r="A421" i="50"/>
  <c r="A422" i="50"/>
  <c r="A423" i="50"/>
  <c r="A424" i="50"/>
  <c r="A425" i="50"/>
  <c r="A426" i="50"/>
  <c r="A427" i="50"/>
  <c r="A428" i="50"/>
  <c r="A429" i="50"/>
  <c r="A430" i="50"/>
  <c r="A431" i="50"/>
  <c r="A432" i="50"/>
  <c r="A433" i="50"/>
  <c r="A434" i="50"/>
  <c r="A435" i="50"/>
  <c r="A436" i="50"/>
  <c r="A437" i="50"/>
  <c r="A438" i="50"/>
  <c r="A439" i="50"/>
  <c r="A440" i="50"/>
  <c r="A441" i="50"/>
  <c r="A442" i="50"/>
  <c r="A443" i="50"/>
  <c r="A444" i="50"/>
  <c r="A445" i="50"/>
  <c r="A446" i="50"/>
  <c r="A447" i="50"/>
  <c r="A448" i="50"/>
  <c r="A449" i="50"/>
  <c r="A450" i="50"/>
  <c r="A451" i="50"/>
  <c r="A385" i="50"/>
  <c r="C365" i="50"/>
  <c r="C360" i="50"/>
  <c r="C361" i="50"/>
  <c r="C362" i="50"/>
  <c r="C363" i="50"/>
  <c r="C364" i="50"/>
  <c r="C359" i="50"/>
  <c r="C345" i="50"/>
  <c r="C331" i="50"/>
  <c r="C332" i="50"/>
  <c r="C333" i="50"/>
  <c r="C334" i="50"/>
  <c r="C335" i="50"/>
  <c r="C336" i="50"/>
  <c r="C330" i="50"/>
  <c r="C316" i="50"/>
  <c r="C317" i="50"/>
  <c r="C318" i="50"/>
  <c r="C319" i="50"/>
  <c r="C320" i="50"/>
  <c r="C321" i="50"/>
  <c r="C322" i="50"/>
  <c r="C323" i="50"/>
  <c r="C324" i="50"/>
  <c r="C325" i="50"/>
  <c r="C326" i="50"/>
  <c r="C327" i="50"/>
  <c r="C328" i="50"/>
  <c r="C315" i="50"/>
  <c r="D307" i="50"/>
  <c r="D308" i="50"/>
  <c r="D309" i="50"/>
  <c r="D310" i="50"/>
  <c r="D311" i="50"/>
  <c r="D312" i="50"/>
  <c r="D313" i="50"/>
  <c r="D314" i="50"/>
  <c r="D315" i="50"/>
  <c r="D316" i="50"/>
  <c r="D317" i="50"/>
  <c r="D318" i="50"/>
  <c r="D319" i="50"/>
  <c r="D320" i="50"/>
  <c r="D321" i="50"/>
  <c r="D322" i="50"/>
  <c r="D323" i="50"/>
  <c r="D324" i="50"/>
  <c r="D325" i="50"/>
  <c r="D326" i="50"/>
  <c r="D327" i="50"/>
  <c r="D328" i="50"/>
  <c r="D329" i="50"/>
  <c r="D330" i="50"/>
  <c r="D331" i="50"/>
  <c r="D332" i="50"/>
  <c r="D333" i="50"/>
  <c r="D334" i="50"/>
  <c r="D335" i="50"/>
  <c r="D336" i="50"/>
  <c r="D337" i="50"/>
  <c r="D338" i="50"/>
  <c r="D339" i="50"/>
  <c r="D340" i="50"/>
  <c r="D341" i="50"/>
  <c r="D342" i="50"/>
  <c r="D343" i="50"/>
  <c r="D344" i="50"/>
  <c r="D345" i="50"/>
  <c r="D348" i="50"/>
  <c r="D349" i="50"/>
  <c r="D350" i="50"/>
  <c r="D351" i="50"/>
  <c r="D352" i="50"/>
  <c r="D353" i="50"/>
  <c r="D354" i="50"/>
  <c r="D355" i="50"/>
  <c r="D356" i="50"/>
  <c r="D357" i="50"/>
  <c r="D358" i="50"/>
  <c r="D359" i="50"/>
  <c r="D360" i="50"/>
  <c r="D361" i="50"/>
  <c r="D362" i="50"/>
  <c r="D363" i="50"/>
  <c r="D364" i="50"/>
  <c r="D365" i="50"/>
  <c r="D366" i="50"/>
  <c r="D367" i="50"/>
  <c r="D368" i="50"/>
  <c r="D369" i="50"/>
  <c r="D370" i="50"/>
  <c r="D371" i="50"/>
  <c r="D372" i="50"/>
  <c r="D373" i="50"/>
  <c r="D374" i="50"/>
  <c r="D375" i="50"/>
  <c r="D376" i="50"/>
  <c r="D377" i="50"/>
  <c r="D378" i="50"/>
  <c r="D379" i="50"/>
  <c r="D380" i="50"/>
  <c r="D381" i="50"/>
  <c r="D382" i="50"/>
  <c r="D383" i="50"/>
  <c r="D384" i="50"/>
  <c r="D306" i="50"/>
  <c r="C307" i="50"/>
  <c r="C308" i="50"/>
  <c r="C309" i="50"/>
  <c r="C310" i="50"/>
  <c r="C311" i="50"/>
  <c r="C312" i="50"/>
  <c r="C313" i="50"/>
  <c r="C314" i="50"/>
  <c r="C329" i="50"/>
  <c r="C337" i="50"/>
  <c r="C338" i="50"/>
  <c r="C339" i="50"/>
  <c r="C340" i="50"/>
  <c r="C341" i="50"/>
  <c r="C342" i="50"/>
  <c r="C343" i="50"/>
  <c r="C344" i="50"/>
  <c r="C348" i="50"/>
  <c r="C349" i="50"/>
  <c r="C350" i="50"/>
  <c r="C351" i="50"/>
  <c r="C352" i="50"/>
  <c r="C353" i="50"/>
  <c r="C354" i="50"/>
  <c r="C355" i="50"/>
  <c r="C356" i="50"/>
  <c r="C357" i="50"/>
  <c r="C358" i="50"/>
  <c r="C366" i="50"/>
  <c r="C367" i="50"/>
  <c r="C368" i="50"/>
  <c r="C369" i="50"/>
  <c r="C370" i="50"/>
  <c r="C371" i="50"/>
  <c r="C372" i="50"/>
  <c r="C373" i="50"/>
  <c r="C374" i="50"/>
  <c r="C375" i="50"/>
  <c r="C376" i="50"/>
  <c r="C377" i="50"/>
  <c r="C378" i="50"/>
  <c r="C379" i="50"/>
  <c r="C380" i="50"/>
  <c r="C381" i="50"/>
  <c r="C382" i="50"/>
  <c r="C383" i="50"/>
  <c r="C384" i="50"/>
  <c r="C306" i="50"/>
  <c r="A307" i="50"/>
  <c r="A308" i="50"/>
  <c r="A309" i="50"/>
  <c r="A310" i="50"/>
  <c r="A311" i="50"/>
  <c r="A312" i="50"/>
  <c r="A313" i="50"/>
  <c r="A314" i="50"/>
  <c r="A315" i="50"/>
  <c r="A316" i="50"/>
  <c r="A317" i="50"/>
  <c r="A318" i="50"/>
  <c r="A319" i="50"/>
  <c r="A320" i="50"/>
  <c r="A321" i="50"/>
  <c r="A322" i="50"/>
  <c r="A323" i="50"/>
  <c r="A324" i="50"/>
  <c r="A325" i="50"/>
  <c r="A326" i="50"/>
  <c r="A327" i="50"/>
  <c r="A328" i="50"/>
  <c r="A329" i="50"/>
  <c r="A330" i="50"/>
  <c r="A331" i="50"/>
  <c r="A332" i="50"/>
  <c r="A333" i="50"/>
  <c r="A334" i="50"/>
  <c r="A335" i="50"/>
  <c r="A336" i="50"/>
  <c r="A337" i="50"/>
  <c r="A338" i="50"/>
  <c r="A339" i="50"/>
  <c r="A340" i="50"/>
  <c r="A341" i="50"/>
  <c r="A342" i="50"/>
  <c r="A343" i="50"/>
  <c r="A344" i="50"/>
  <c r="A345" i="50"/>
  <c r="A348" i="50"/>
  <c r="A349" i="50"/>
  <c r="A350" i="50"/>
  <c r="A351" i="50"/>
  <c r="A352" i="50"/>
  <c r="A353" i="50"/>
  <c r="A354" i="50"/>
  <c r="A355" i="50"/>
  <c r="A356" i="50"/>
  <c r="A357" i="50"/>
  <c r="A358" i="50"/>
  <c r="A359" i="50"/>
  <c r="A360" i="50"/>
  <c r="A361" i="50"/>
  <c r="A362" i="50"/>
  <c r="A363" i="50"/>
  <c r="A364" i="50"/>
  <c r="A365" i="50"/>
  <c r="A366" i="50"/>
  <c r="A367" i="50"/>
  <c r="A368" i="50"/>
  <c r="A369" i="50"/>
  <c r="A370" i="50"/>
  <c r="A371" i="50"/>
  <c r="A372" i="50"/>
  <c r="A373" i="50"/>
  <c r="A374" i="50"/>
  <c r="A375" i="50"/>
  <c r="A376" i="50"/>
  <c r="A377" i="50"/>
  <c r="A378" i="50"/>
  <c r="A379" i="50"/>
  <c r="A380" i="50"/>
  <c r="A381" i="50"/>
  <c r="A382" i="50"/>
  <c r="A383" i="50"/>
  <c r="A384" i="50"/>
  <c r="A306" i="50"/>
  <c r="C286" i="50"/>
  <c r="C281" i="50"/>
  <c r="C282" i="50"/>
  <c r="C283" i="50"/>
  <c r="C284" i="50"/>
  <c r="C285" i="50"/>
  <c r="C280" i="50"/>
  <c r="C252" i="50"/>
  <c r="C253" i="50"/>
  <c r="C254" i="50"/>
  <c r="C255" i="50"/>
  <c r="C256" i="50"/>
  <c r="C257" i="50"/>
  <c r="C251" i="50"/>
  <c r="C236" i="50"/>
  <c r="C237" i="50"/>
  <c r="C238" i="50"/>
  <c r="C239" i="50"/>
  <c r="C240" i="50"/>
  <c r="C241" i="50"/>
  <c r="C242" i="50"/>
  <c r="C243" i="50"/>
  <c r="C244" i="50"/>
  <c r="C245" i="50"/>
  <c r="C246" i="50"/>
  <c r="C247" i="50"/>
  <c r="C248" i="50"/>
  <c r="C249" i="50"/>
  <c r="C235" i="50"/>
  <c r="D227" i="50"/>
  <c r="D228" i="50"/>
  <c r="D229" i="50"/>
  <c r="D230" i="50"/>
  <c r="D231" i="50"/>
  <c r="D232" i="50"/>
  <c r="D233" i="50"/>
  <c r="D234" i="50"/>
  <c r="D235" i="50"/>
  <c r="D236" i="50"/>
  <c r="D237" i="50"/>
  <c r="D238" i="50"/>
  <c r="D239" i="50"/>
  <c r="D240" i="50"/>
  <c r="D241" i="50"/>
  <c r="D242" i="50"/>
  <c r="D243" i="50"/>
  <c r="D244" i="50"/>
  <c r="D245" i="50"/>
  <c r="D246" i="50"/>
  <c r="D247" i="50"/>
  <c r="D248" i="50"/>
  <c r="D249" i="50"/>
  <c r="D250" i="50"/>
  <c r="D251" i="50"/>
  <c r="D252" i="50"/>
  <c r="D253" i="50"/>
  <c r="D254" i="50"/>
  <c r="D255" i="50"/>
  <c r="D256" i="50"/>
  <c r="D257" i="50"/>
  <c r="D258" i="50"/>
  <c r="D259" i="50"/>
  <c r="D260" i="50"/>
  <c r="D261" i="50"/>
  <c r="D262" i="50"/>
  <c r="D263" i="50"/>
  <c r="D264" i="50"/>
  <c r="D265" i="50"/>
  <c r="D266" i="50"/>
  <c r="D269" i="50"/>
  <c r="D270" i="50"/>
  <c r="D271" i="50"/>
  <c r="D272" i="50"/>
  <c r="D273" i="50"/>
  <c r="D274" i="50"/>
  <c r="D275" i="50"/>
  <c r="D276" i="50"/>
  <c r="D277" i="50"/>
  <c r="D278" i="50"/>
  <c r="D279" i="50"/>
  <c r="D280" i="50"/>
  <c r="D281" i="50"/>
  <c r="D282" i="50"/>
  <c r="D283" i="50"/>
  <c r="D284" i="50"/>
  <c r="D285" i="50"/>
  <c r="D286" i="50"/>
  <c r="D287" i="50"/>
  <c r="D288" i="50"/>
  <c r="D289" i="50"/>
  <c r="D290" i="50"/>
  <c r="D291" i="50"/>
  <c r="D292" i="50"/>
  <c r="D293" i="50"/>
  <c r="D294" i="50"/>
  <c r="D295" i="50"/>
  <c r="D296" i="50"/>
  <c r="D297" i="50"/>
  <c r="D298" i="50"/>
  <c r="D299" i="50"/>
  <c r="D300" i="50"/>
  <c r="D301" i="50"/>
  <c r="D302" i="50"/>
  <c r="D303" i="50"/>
  <c r="D304" i="50"/>
  <c r="D305" i="50"/>
  <c r="D226" i="50"/>
  <c r="C227" i="50"/>
  <c r="C228" i="50"/>
  <c r="C229" i="50"/>
  <c r="C230" i="50"/>
  <c r="C231" i="50"/>
  <c r="C232" i="50"/>
  <c r="C233" i="50"/>
  <c r="C234" i="50"/>
  <c r="C250" i="50"/>
  <c r="C258" i="50"/>
  <c r="C259" i="50"/>
  <c r="C260" i="50"/>
  <c r="C261" i="50"/>
  <c r="C262" i="50"/>
  <c r="C263" i="50"/>
  <c r="C264" i="50"/>
  <c r="C265" i="50"/>
  <c r="C266" i="50"/>
  <c r="C269" i="50"/>
  <c r="C270" i="50"/>
  <c r="C271" i="50"/>
  <c r="C272" i="50"/>
  <c r="C273" i="50"/>
  <c r="C274" i="50"/>
  <c r="C275" i="50"/>
  <c r="C276" i="50"/>
  <c r="C277" i="50"/>
  <c r="C278" i="50"/>
  <c r="C279" i="50"/>
  <c r="C287" i="50"/>
  <c r="C288" i="50"/>
  <c r="C289" i="50"/>
  <c r="C290" i="50"/>
  <c r="C291" i="50"/>
  <c r="C292" i="50"/>
  <c r="C293" i="50"/>
  <c r="C294" i="50"/>
  <c r="C295" i="50"/>
  <c r="C296" i="50"/>
  <c r="C297" i="50"/>
  <c r="C298" i="50"/>
  <c r="C299" i="50"/>
  <c r="C300" i="50"/>
  <c r="C301" i="50"/>
  <c r="C302" i="50"/>
  <c r="C303" i="50"/>
  <c r="C304" i="50"/>
  <c r="C305" i="50"/>
  <c r="C226" i="50"/>
  <c r="A290" i="50"/>
  <c r="A291" i="50"/>
  <c r="A292" i="50"/>
  <c r="A293" i="50"/>
  <c r="A294" i="50"/>
  <c r="A295" i="50"/>
  <c r="A296" i="50"/>
  <c r="A297" i="50"/>
  <c r="A298" i="50"/>
  <c r="A299" i="50"/>
  <c r="A300" i="50"/>
  <c r="A301" i="50"/>
  <c r="A302" i="50"/>
  <c r="A303" i="50"/>
  <c r="A304" i="50"/>
  <c r="A305" i="50"/>
  <c r="A227" i="50"/>
  <c r="A228" i="50"/>
  <c r="A229" i="50"/>
  <c r="A230" i="50"/>
  <c r="A231" i="50"/>
  <c r="A232" i="50"/>
  <c r="A233" i="50"/>
  <c r="A234" i="50"/>
  <c r="A235" i="50"/>
  <c r="A236" i="50"/>
  <c r="A237" i="50"/>
  <c r="A238" i="50"/>
  <c r="A239" i="50"/>
  <c r="A240" i="50"/>
  <c r="A241" i="50"/>
  <c r="A242" i="50"/>
  <c r="A243" i="50"/>
  <c r="A244" i="50"/>
  <c r="A245" i="50"/>
  <c r="A246" i="50"/>
  <c r="A247" i="50"/>
  <c r="A248" i="50"/>
  <c r="A249" i="50"/>
  <c r="A250" i="50"/>
  <c r="A251" i="50"/>
  <c r="A252" i="50"/>
  <c r="A253" i="50"/>
  <c r="A254" i="50"/>
  <c r="A255" i="50"/>
  <c r="A256" i="50"/>
  <c r="A257" i="50"/>
  <c r="A258" i="50"/>
  <c r="A259" i="50"/>
  <c r="A260" i="50"/>
  <c r="A261" i="50"/>
  <c r="A262" i="50"/>
  <c r="A263" i="50"/>
  <c r="A264" i="50"/>
  <c r="A265" i="50"/>
  <c r="A266" i="50"/>
  <c r="A269" i="50"/>
  <c r="A270" i="50"/>
  <c r="A271" i="50"/>
  <c r="A272" i="50"/>
  <c r="A273" i="50"/>
  <c r="A274" i="50"/>
  <c r="A275" i="50"/>
  <c r="A276" i="50"/>
  <c r="A277" i="50"/>
  <c r="A278" i="50"/>
  <c r="A279" i="50"/>
  <c r="A280" i="50"/>
  <c r="A281" i="50"/>
  <c r="A282" i="50"/>
  <c r="A283" i="50"/>
  <c r="A284" i="50"/>
  <c r="A285" i="50"/>
  <c r="A286" i="50"/>
  <c r="A287" i="50"/>
  <c r="A288" i="50"/>
  <c r="A289" i="50"/>
  <c r="A226" i="50"/>
  <c r="K208" i="50"/>
  <c r="C201" i="50"/>
  <c r="C202" i="50"/>
  <c r="C203" i="50"/>
  <c r="C204" i="50"/>
  <c r="C205" i="50"/>
  <c r="C200" i="50"/>
  <c r="C186" i="50"/>
  <c r="C174" i="50"/>
  <c r="C175" i="50"/>
  <c r="C176" i="50"/>
  <c r="C177" i="50"/>
  <c r="C162" i="50"/>
  <c r="C163" i="50"/>
  <c r="C164" i="50"/>
  <c r="C165" i="50"/>
  <c r="C166" i="50"/>
  <c r="C167" i="50"/>
  <c r="C168" i="50"/>
  <c r="C169" i="50"/>
  <c r="C170" i="50"/>
  <c r="C171" i="50"/>
  <c r="C172" i="50"/>
  <c r="C173" i="50"/>
  <c r="C161" i="50"/>
  <c r="C206" i="50"/>
  <c r="D152" i="50"/>
  <c r="D153" i="50"/>
  <c r="D154" i="50"/>
  <c r="D155" i="50"/>
  <c r="D156" i="50"/>
  <c r="D157" i="50"/>
  <c r="D158" i="50"/>
  <c r="D159" i="50"/>
  <c r="D160" i="50"/>
  <c r="D161" i="50"/>
  <c r="D162" i="50"/>
  <c r="D163" i="50"/>
  <c r="D164" i="50"/>
  <c r="D165" i="50"/>
  <c r="D166" i="50"/>
  <c r="D167" i="50"/>
  <c r="D168" i="50"/>
  <c r="D169" i="50"/>
  <c r="D170" i="50"/>
  <c r="D171" i="50"/>
  <c r="D172" i="50"/>
  <c r="D173" i="50"/>
  <c r="D174" i="50"/>
  <c r="D175" i="50"/>
  <c r="D176" i="50"/>
  <c r="D177" i="50"/>
  <c r="D178" i="50"/>
  <c r="D179" i="50"/>
  <c r="D180" i="50"/>
  <c r="D181" i="50"/>
  <c r="D182" i="50"/>
  <c r="D183" i="50"/>
  <c r="D184" i="50"/>
  <c r="D185" i="50"/>
  <c r="D186" i="50"/>
  <c r="D189" i="50"/>
  <c r="D190" i="50"/>
  <c r="D191" i="50"/>
  <c r="D192" i="50"/>
  <c r="D193" i="50"/>
  <c r="D194" i="50"/>
  <c r="D195" i="50"/>
  <c r="D196" i="50"/>
  <c r="D197" i="50"/>
  <c r="D198" i="50"/>
  <c r="D199" i="50"/>
  <c r="D200" i="50"/>
  <c r="D201" i="50"/>
  <c r="D202" i="50"/>
  <c r="D203" i="50"/>
  <c r="D204" i="50"/>
  <c r="D205" i="50"/>
  <c r="D206" i="50"/>
  <c r="D207" i="50"/>
  <c r="D208" i="50"/>
  <c r="D209" i="50"/>
  <c r="D210" i="50"/>
  <c r="D211" i="50"/>
  <c r="D212" i="50"/>
  <c r="D213" i="50"/>
  <c r="D214" i="50"/>
  <c r="D215" i="50"/>
  <c r="D216" i="50"/>
  <c r="D217" i="50"/>
  <c r="D218" i="50"/>
  <c r="D219" i="50"/>
  <c r="D220" i="50"/>
  <c r="D221" i="50"/>
  <c r="D222" i="50"/>
  <c r="D223" i="50"/>
  <c r="D224" i="50"/>
  <c r="D225" i="50"/>
  <c r="D151" i="50"/>
  <c r="C152" i="50"/>
  <c r="C153" i="50"/>
  <c r="C154" i="50"/>
  <c r="C155" i="50"/>
  <c r="C156" i="50"/>
  <c r="C157" i="50"/>
  <c r="C158" i="50"/>
  <c r="C159" i="50"/>
  <c r="C160" i="50"/>
  <c r="C178" i="50"/>
  <c r="C179" i="50"/>
  <c r="C180" i="50"/>
  <c r="C181" i="50"/>
  <c r="C182" i="50"/>
  <c r="C183" i="50"/>
  <c r="C184" i="50"/>
  <c r="C185" i="50"/>
  <c r="C189" i="50"/>
  <c r="C190" i="50"/>
  <c r="C191" i="50"/>
  <c r="C192" i="50"/>
  <c r="C193" i="50"/>
  <c r="C194" i="50"/>
  <c r="C195" i="50"/>
  <c r="C196" i="50"/>
  <c r="C197" i="50"/>
  <c r="C198" i="50"/>
  <c r="C199" i="50"/>
  <c r="C207" i="50"/>
  <c r="C208" i="50"/>
  <c r="C209" i="50"/>
  <c r="C210" i="50"/>
  <c r="C211" i="50"/>
  <c r="C212" i="50"/>
  <c r="C213" i="50"/>
  <c r="C214" i="50"/>
  <c r="C215" i="50"/>
  <c r="C216" i="50"/>
  <c r="C217" i="50"/>
  <c r="C218" i="50"/>
  <c r="C219" i="50"/>
  <c r="C220" i="50"/>
  <c r="C221" i="50"/>
  <c r="C222" i="50"/>
  <c r="C223" i="50"/>
  <c r="C224" i="50"/>
  <c r="C225" i="50"/>
  <c r="C151" i="50"/>
  <c r="B175" i="50"/>
  <c r="B176" i="50"/>
  <c r="B177" i="50"/>
  <c r="A214" i="50"/>
  <c r="A215" i="50"/>
  <c r="A216" i="50"/>
  <c r="A217" i="50"/>
  <c r="A218" i="50"/>
  <c r="A219" i="50"/>
  <c r="A220" i="50"/>
  <c r="A221" i="50"/>
  <c r="A222" i="50"/>
  <c r="A223" i="50"/>
  <c r="A224" i="50"/>
  <c r="A225" i="50"/>
  <c r="A152" i="50"/>
  <c r="A153" i="50"/>
  <c r="A154" i="50"/>
  <c r="A155" i="50"/>
  <c r="A156" i="50"/>
  <c r="A157" i="50"/>
  <c r="A158" i="50"/>
  <c r="A159" i="50"/>
  <c r="A160" i="50"/>
  <c r="A161" i="50"/>
  <c r="A162" i="50"/>
  <c r="A163" i="50"/>
  <c r="A164" i="50"/>
  <c r="A165" i="50"/>
  <c r="A166" i="50"/>
  <c r="A167" i="50"/>
  <c r="A168" i="50"/>
  <c r="A169" i="50"/>
  <c r="A170" i="50"/>
  <c r="A171" i="50"/>
  <c r="A172" i="50"/>
  <c r="A173" i="50"/>
  <c r="A174" i="50"/>
  <c r="A175" i="50"/>
  <c r="A176" i="50"/>
  <c r="A177" i="50"/>
  <c r="A178" i="50"/>
  <c r="A179" i="50"/>
  <c r="A180" i="50"/>
  <c r="A181" i="50"/>
  <c r="A182" i="50"/>
  <c r="A183" i="50"/>
  <c r="A184" i="50"/>
  <c r="A185" i="50"/>
  <c r="A186" i="50"/>
  <c r="A189" i="50"/>
  <c r="A190" i="50"/>
  <c r="A191" i="50"/>
  <c r="A192" i="50"/>
  <c r="A193" i="50"/>
  <c r="A194" i="50"/>
  <c r="A195" i="50"/>
  <c r="A196" i="50"/>
  <c r="A197" i="50"/>
  <c r="A198" i="50"/>
  <c r="A199" i="50"/>
  <c r="A200" i="50"/>
  <c r="A201" i="50"/>
  <c r="A202" i="50"/>
  <c r="A203" i="50"/>
  <c r="A204" i="50"/>
  <c r="A205" i="50"/>
  <c r="A206" i="50"/>
  <c r="A207" i="50"/>
  <c r="A208" i="50"/>
  <c r="A209" i="50"/>
  <c r="A210" i="50"/>
  <c r="A211" i="50"/>
  <c r="A212" i="50"/>
  <c r="A213" i="50"/>
  <c r="A151" i="50"/>
  <c r="C131" i="50"/>
  <c r="C126" i="50"/>
  <c r="C127" i="50"/>
  <c r="C128" i="50"/>
  <c r="C129" i="50"/>
  <c r="C130" i="50"/>
  <c r="C125" i="50"/>
  <c r="C99" i="50"/>
  <c r="C100" i="50"/>
  <c r="C101" i="50"/>
  <c r="C87" i="50"/>
  <c r="C88" i="50"/>
  <c r="C89" i="50"/>
  <c r="C90" i="50"/>
  <c r="C91" i="50"/>
  <c r="C92" i="50"/>
  <c r="C93" i="50"/>
  <c r="C94" i="50"/>
  <c r="C95" i="50"/>
  <c r="C96" i="50"/>
  <c r="C97" i="50"/>
  <c r="C98" i="50"/>
  <c r="C86" i="50"/>
  <c r="C78" i="50"/>
  <c r="C79" i="50"/>
  <c r="C80" i="50"/>
  <c r="C81" i="50"/>
  <c r="C82" i="50"/>
  <c r="C83" i="50"/>
  <c r="C84" i="50"/>
  <c r="C85" i="50"/>
  <c r="C102" i="50"/>
  <c r="C103" i="50"/>
  <c r="C104" i="50"/>
  <c r="C105" i="50"/>
  <c r="C106" i="50"/>
  <c r="C107" i="50"/>
  <c r="C108" i="50"/>
  <c r="C109" i="50"/>
  <c r="C112" i="50"/>
  <c r="C113" i="50"/>
  <c r="C114" i="50"/>
  <c r="C115" i="50"/>
  <c r="C116" i="50"/>
  <c r="C117" i="50"/>
  <c r="C118" i="50"/>
  <c r="C119" i="50"/>
  <c r="C120" i="50"/>
  <c r="C121" i="50"/>
  <c r="C122" i="50"/>
  <c r="C123" i="50"/>
  <c r="C124" i="50"/>
  <c r="C132" i="50"/>
  <c r="C133" i="50"/>
  <c r="C134" i="50"/>
  <c r="C135" i="50"/>
  <c r="C136" i="50"/>
  <c r="C137" i="50"/>
  <c r="C138" i="50"/>
  <c r="C139" i="50"/>
  <c r="C140" i="50"/>
  <c r="C141" i="50"/>
  <c r="C142" i="50"/>
  <c r="C143" i="50"/>
  <c r="C144" i="50"/>
  <c r="C145" i="50"/>
  <c r="C146" i="50"/>
  <c r="C147" i="50"/>
  <c r="C148" i="50"/>
  <c r="C149" i="50"/>
  <c r="C150" i="50"/>
  <c r="C77" i="50"/>
  <c r="D80" i="50"/>
  <c r="D81" i="50"/>
  <c r="D82" i="50"/>
  <c r="D83" i="50"/>
  <c r="D84" i="50"/>
  <c r="D85" i="50"/>
  <c r="D86" i="50"/>
  <c r="D87" i="50"/>
  <c r="D88" i="50"/>
  <c r="D89" i="50"/>
  <c r="D90" i="50"/>
  <c r="D91" i="50"/>
  <c r="D92" i="50"/>
  <c r="D93" i="50"/>
  <c r="D94" i="50"/>
  <c r="D95" i="50"/>
  <c r="D96" i="50"/>
  <c r="D97" i="50"/>
  <c r="D98" i="50"/>
  <c r="D99" i="50"/>
  <c r="D100" i="50"/>
  <c r="D101" i="50"/>
  <c r="D102" i="50"/>
  <c r="D103" i="50"/>
  <c r="D104" i="50"/>
  <c r="D105" i="50"/>
  <c r="D106" i="50"/>
  <c r="D107" i="50"/>
  <c r="D108" i="50"/>
  <c r="D109" i="50"/>
  <c r="D112" i="50"/>
  <c r="D113" i="50"/>
  <c r="D114" i="50"/>
  <c r="D115" i="50"/>
  <c r="D116" i="50"/>
  <c r="D117" i="50"/>
  <c r="D118" i="50"/>
  <c r="D119" i="50"/>
  <c r="D120" i="50"/>
  <c r="D121" i="50"/>
  <c r="D122" i="50"/>
  <c r="D123" i="50"/>
  <c r="D124" i="50"/>
  <c r="D125" i="50"/>
  <c r="D126" i="50"/>
  <c r="D127" i="50"/>
  <c r="D128" i="50"/>
  <c r="D129" i="50"/>
  <c r="D130" i="50"/>
  <c r="D131" i="50"/>
  <c r="D132" i="50"/>
  <c r="D133" i="50"/>
  <c r="D134" i="50"/>
  <c r="D135" i="50"/>
  <c r="D136" i="50"/>
  <c r="D137" i="50"/>
  <c r="D138" i="50"/>
  <c r="D139" i="50"/>
  <c r="D140" i="50"/>
  <c r="D141" i="50"/>
  <c r="D142" i="50"/>
  <c r="D143" i="50"/>
  <c r="D144" i="50"/>
  <c r="D145" i="50"/>
  <c r="D146" i="50"/>
  <c r="D147" i="50"/>
  <c r="D148" i="50"/>
  <c r="D149" i="50"/>
  <c r="D150" i="50"/>
  <c r="D78" i="50"/>
  <c r="D79" i="50"/>
  <c r="D77" i="50"/>
  <c r="A119" i="50"/>
  <c r="A120" i="50"/>
  <c r="A121" i="50"/>
  <c r="A122" i="50"/>
  <c r="A123" i="50"/>
  <c r="A124" i="50"/>
  <c r="A125" i="50"/>
  <c r="A126" i="50"/>
  <c r="A127" i="50"/>
  <c r="A128" i="50"/>
  <c r="A129" i="50"/>
  <c r="A130" i="50"/>
  <c r="A131" i="50"/>
  <c r="A132" i="50"/>
  <c r="A133" i="50"/>
  <c r="A134" i="50"/>
  <c r="A135" i="50"/>
  <c r="A136" i="50"/>
  <c r="A137" i="50"/>
  <c r="A138" i="50"/>
  <c r="A139" i="50"/>
  <c r="A140" i="50"/>
  <c r="A141" i="50"/>
  <c r="A142" i="50"/>
  <c r="A143" i="50"/>
  <c r="A144" i="50"/>
  <c r="A145" i="50"/>
  <c r="A146" i="50"/>
  <c r="A147" i="50"/>
  <c r="A148" i="50"/>
  <c r="A149" i="50"/>
  <c r="A150" i="50"/>
  <c r="A78" i="50"/>
  <c r="A79" i="50"/>
  <c r="A80" i="50"/>
  <c r="A81" i="50"/>
  <c r="A82" i="50"/>
  <c r="A83" i="50"/>
  <c r="A84" i="50"/>
  <c r="A85" i="50"/>
  <c r="A86" i="50"/>
  <c r="A87" i="50"/>
  <c r="A88" i="50"/>
  <c r="A89" i="50"/>
  <c r="A90" i="50"/>
  <c r="A91" i="50"/>
  <c r="A92" i="50"/>
  <c r="A93" i="50"/>
  <c r="A94" i="50"/>
  <c r="A95" i="50"/>
  <c r="A96" i="50"/>
  <c r="A97" i="50"/>
  <c r="A98" i="50"/>
  <c r="A99" i="50"/>
  <c r="A100" i="50"/>
  <c r="A101" i="50"/>
  <c r="A102" i="50"/>
  <c r="A103" i="50"/>
  <c r="A104" i="50"/>
  <c r="A105" i="50"/>
  <c r="A106" i="50"/>
  <c r="A107" i="50"/>
  <c r="A108" i="50"/>
  <c r="A109" i="50"/>
  <c r="A112" i="50"/>
  <c r="A113" i="50"/>
  <c r="A114" i="50"/>
  <c r="A115" i="50"/>
  <c r="A116" i="50"/>
  <c r="A117" i="50"/>
  <c r="A118" i="50"/>
  <c r="A77" i="50"/>
  <c r="A39" i="44"/>
  <c r="C52" i="50"/>
  <c r="C53" i="50"/>
  <c r="C54" i="50"/>
  <c r="C55" i="50"/>
  <c r="C56" i="50"/>
  <c r="C51" i="50"/>
  <c r="C37" i="50"/>
  <c r="C57" i="50"/>
  <c r="C30" i="50"/>
  <c r="C31" i="50"/>
  <c r="C32" i="50"/>
  <c r="C33" i="50"/>
  <c r="C34" i="50"/>
  <c r="C35" i="50"/>
  <c r="C36" i="50"/>
  <c r="C40" i="50"/>
  <c r="C41" i="50"/>
  <c r="C42" i="50"/>
  <c r="C43" i="50"/>
  <c r="C44" i="50"/>
  <c r="C45" i="50"/>
  <c r="C46" i="50"/>
  <c r="C47" i="50"/>
  <c r="C48" i="50"/>
  <c r="C49" i="50"/>
  <c r="C50" i="50"/>
  <c r="C58" i="50"/>
  <c r="C59" i="50"/>
  <c r="C60" i="50"/>
  <c r="C61" i="50"/>
  <c r="C62" i="50"/>
  <c r="C63" i="50"/>
  <c r="C64" i="50"/>
  <c r="C65" i="50"/>
  <c r="C66" i="50"/>
  <c r="C67" i="50"/>
  <c r="C68" i="50"/>
  <c r="C69" i="50"/>
  <c r="C70" i="50"/>
  <c r="C71" i="50"/>
  <c r="C72" i="50"/>
  <c r="C73" i="50"/>
  <c r="C74" i="50"/>
  <c r="C75" i="50"/>
  <c r="C76" i="50"/>
  <c r="C29" i="50"/>
  <c r="C26" i="50"/>
  <c r="C27" i="50"/>
  <c r="C28" i="50"/>
  <c r="C17" i="50"/>
  <c r="C18" i="50"/>
  <c r="C19" i="50"/>
  <c r="C20" i="50"/>
  <c r="C21" i="50"/>
  <c r="C22" i="50"/>
  <c r="C23" i="50"/>
  <c r="C24" i="50"/>
  <c r="C25" i="50"/>
  <c r="C12" i="50"/>
  <c r="C13" i="50"/>
  <c r="C14" i="50"/>
  <c r="C15" i="50"/>
  <c r="C16" i="50"/>
  <c r="C11" i="50"/>
  <c r="D3" i="50"/>
  <c r="D4" i="50"/>
  <c r="D5" i="50"/>
  <c r="D6" i="50"/>
  <c r="D7" i="50"/>
  <c r="D8" i="50"/>
  <c r="D9" i="50"/>
  <c r="D10" i="50"/>
  <c r="D11" i="50"/>
  <c r="D12" i="50"/>
  <c r="D13" i="50"/>
  <c r="D14" i="50"/>
  <c r="D15" i="50"/>
  <c r="D16" i="50"/>
  <c r="D17" i="50"/>
  <c r="D18" i="50"/>
  <c r="D19" i="50"/>
  <c r="D20" i="50"/>
  <c r="D21" i="50"/>
  <c r="D22" i="50"/>
  <c r="D23" i="50"/>
  <c r="D24" i="50"/>
  <c r="D25" i="50"/>
  <c r="D26" i="50"/>
  <c r="D27" i="50"/>
  <c r="D28" i="50"/>
  <c r="D29" i="50"/>
  <c r="D30" i="50"/>
  <c r="D31" i="50"/>
  <c r="D32" i="50"/>
  <c r="D33" i="50"/>
  <c r="D34" i="50"/>
  <c r="D35" i="50"/>
  <c r="D36" i="50"/>
  <c r="D40" i="50"/>
  <c r="D41" i="50"/>
  <c r="D42" i="50"/>
  <c r="D43" i="50"/>
  <c r="D44" i="50"/>
  <c r="D45" i="50"/>
  <c r="D46" i="50"/>
  <c r="D47" i="50"/>
  <c r="D48" i="50"/>
  <c r="D49" i="50"/>
  <c r="D50" i="50"/>
  <c r="D51" i="50"/>
  <c r="D52" i="50"/>
  <c r="D53" i="50"/>
  <c r="D54" i="50"/>
  <c r="D55" i="50"/>
  <c r="D56" i="50"/>
  <c r="D57" i="50"/>
  <c r="D58" i="50"/>
  <c r="D59" i="50"/>
  <c r="D60" i="50"/>
  <c r="D61" i="50"/>
  <c r="D62" i="50"/>
  <c r="D63" i="50"/>
  <c r="D64" i="50"/>
  <c r="D65" i="50"/>
  <c r="D66" i="50"/>
  <c r="D67" i="50"/>
  <c r="D68" i="50"/>
  <c r="D69" i="50"/>
  <c r="D70" i="50"/>
  <c r="D71" i="50"/>
  <c r="D72" i="50"/>
  <c r="D73" i="50"/>
  <c r="D74" i="50"/>
  <c r="D75" i="50"/>
  <c r="D76" i="50"/>
  <c r="D2" i="50"/>
  <c r="C3" i="50"/>
  <c r="C4" i="50"/>
  <c r="C5" i="50"/>
  <c r="C6" i="50"/>
  <c r="C7" i="50"/>
  <c r="C8" i="50"/>
  <c r="C9" i="50"/>
  <c r="C10" i="50"/>
  <c r="C2" i="50"/>
  <c r="B32" i="50"/>
  <c r="A62" i="50"/>
  <c r="A63" i="50"/>
  <c r="A64" i="50"/>
  <c r="A65" i="50"/>
  <c r="A66" i="50"/>
  <c r="A67" i="50"/>
  <c r="A68" i="50"/>
  <c r="A69" i="50"/>
  <c r="A70" i="50"/>
  <c r="A71" i="50"/>
  <c r="A72" i="50"/>
  <c r="A73" i="50"/>
  <c r="A74" i="50"/>
  <c r="A75" i="50"/>
  <c r="A76" i="50"/>
  <c r="A3" i="50"/>
  <c r="A4" i="50"/>
  <c r="A5" i="50"/>
  <c r="A6" i="50"/>
  <c r="A7" i="50"/>
  <c r="A8" i="50"/>
  <c r="A9" i="50"/>
  <c r="A10" i="50"/>
  <c r="A11" i="50"/>
  <c r="A12" i="50"/>
  <c r="A13" i="50"/>
  <c r="A14" i="50"/>
  <c r="A15" i="50"/>
  <c r="A16" i="50"/>
  <c r="A17" i="50"/>
  <c r="A18" i="50"/>
  <c r="A19" i="50"/>
  <c r="A20" i="50"/>
  <c r="A21" i="50"/>
  <c r="A22" i="50"/>
  <c r="A23" i="50"/>
  <c r="A24" i="50"/>
  <c r="A25" i="50"/>
  <c r="A26" i="50"/>
  <c r="A27" i="50"/>
  <c r="A28" i="50"/>
  <c r="A29" i="50"/>
  <c r="A30" i="50"/>
  <c r="A31" i="50"/>
  <c r="A32" i="50"/>
  <c r="A33" i="50"/>
  <c r="A34" i="50"/>
  <c r="A35" i="50"/>
  <c r="A36" i="50"/>
  <c r="A37" i="50"/>
  <c r="A40" i="50"/>
  <c r="A41" i="50"/>
  <c r="A42" i="50"/>
  <c r="A43" i="50"/>
  <c r="A44" i="50"/>
  <c r="A45" i="50"/>
  <c r="A46" i="50"/>
  <c r="A47" i="50"/>
  <c r="A48" i="50"/>
  <c r="A49" i="50"/>
  <c r="A50" i="50"/>
  <c r="A51" i="50"/>
  <c r="A52" i="50"/>
  <c r="A53" i="50"/>
  <c r="A54" i="50"/>
  <c r="A55" i="50"/>
  <c r="A56" i="50"/>
  <c r="A57" i="50"/>
  <c r="A58" i="50"/>
  <c r="A59" i="50"/>
  <c r="A60" i="50"/>
  <c r="A61" i="50"/>
  <c r="A2" i="50"/>
  <c r="V8" i="48"/>
  <c r="F307" i="50" s="1"/>
  <c r="V10" i="48"/>
  <c r="F309" i="50" s="1"/>
  <c r="V11" i="48"/>
  <c r="F310" i="50" s="1"/>
  <c r="V14" i="48"/>
  <c r="F313" i="50" s="1"/>
  <c r="V29" i="48"/>
  <c r="F326" i="50" s="1"/>
  <c r="V30" i="48"/>
  <c r="F327" i="50" s="1"/>
  <c r="V31" i="48"/>
  <c r="F328" i="50" s="1"/>
  <c r="V33" i="48"/>
  <c r="V34" i="48"/>
  <c r="F330" i="50" s="1"/>
  <c r="V35" i="48"/>
  <c r="F331" i="50" s="1"/>
  <c r="V36" i="48"/>
  <c r="F332" i="50" s="1"/>
  <c r="V37" i="48"/>
  <c r="F333" i="50" s="1"/>
  <c r="V38" i="48"/>
  <c r="F334" i="50" s="1"/>
  <c r="V39" i="48"/>
  <c r="F335" i="50" s="1"/>
  <c r="V40" i="48"/>
  <c r="F336" i="50" s="1"/>
  <c r="V41" i="48"/>
  <c r="F337" i="50" s="1"/>
  <c r="V44" i="48"/>
  <c r="F340" i="50" s="1"/>
  <c r="V47" i="48"/>
  <c r="F343" i="50" s="1"/>
  <c r="V77" i="48"/>
  <c r="F370" i="50" s="1"/>
  <c r="V78" i="48"/>
  <c r="F371" i="50" s="1"/>
  <c r="V79" i="48"/>
  <c r="F372" i="50" s="1"/>
  <c r="V80" i="48"/>
  <c r="F373" i="50" s="1"/>
  <c r="V81" i="48"/>
  <c r="F374" i="50" s="1"/>
  <c r="V82" i="48"/>
  <c r="F375" i="50" s="1"/>
  <c r="V83" i="48"/>
  <c r="F376" i="50" s="1"/>
  <c r="V7" i="48"/>
  <c r="F306" i="50" s="1"/>
  <c r="AF8" i="48"/>
  <c r="AK8" i="48"/>
  <c r="AP8" i="48"/>
  <c r="G307" i="50"/>
  <c r="AF9" i="48"/>
  <c r="AK9" i="48"/>
  <c r="AP9" i="48"/>
  <c r="G308" i="50"/>
  <c r="AF10" i="48"/>
  <c r="AK10" i="48"/>
  <c r="AP10" i="48"/>
  <c r="G309" i="50"/>
  <c r="AF11" i="48"/>
  <c r="AK11" i="48"/>
  <c r="AP11" i="48"/>
  <c r="G310" i="50"/>
  <c r="AF12" i="48"/>
  <c r="AK12" i="48"/>
  <c r="AP12" i="48"/>
  <c r="G311" i="50"/>
  <c r="AF13" i="48"/>
  <c r="AK13" i="48"/>
  <c r="AP13" i="48"/>
  <c r="G312" i="50"/>
  <c r="AF14" i="48"/>
  <c r="AK14" i="48"/>
  <c r="AP14" i="48"/>
  <c r="G313" i="50"/>
  <c r="AF15" i="48"/>
  <c r="AK15" i="48"/>
  <c r="AP15" i="48"/>
  <c r="G314" i="50"/>
  <c r="AF18" i="48"/>
  <c r="AK18" i="48"/>
  <c r="AP18" i="48"/>
  <c r="G315" i="50"/>
  <c r="AF19" i="48"/>
  <c r="AK19" i="48"/>
  <c r="AP19" i="48"/>
  <c r="G316" i="50"/>
  <c r="AF20" i="48"/>
  <c r="AK20" i="48"/>
  <c r="AP20" i="48"/>
  <c r="G317" i="50"/>
  <c r="AF21" i="48"/>
  <c r="AK21" i="48"/>
  <c r="AP21" i="48"/>
  <c r="G318" i="50"/>
  <c r="AF22" i="48"/>
  <c r="AK22" i="48"/>
  <c r="AP22" i="48"/>
  <c r="G319" i="50"/>
  <c r="AF23" i="48"/>
  <c r="AK23" i="48"/>
  <c r="AP23" i="48"/>
  <c r="G320" i="50"/>
  <c r="AF24" i="48"/>
  <c r="AK24" i="48"/>
  <c r="AP24" i="48"/>
  <c r="G321" i="50"/>
  <c r="AF25" i="48"/>
  <c r="AK25" i="48"/>
  <c r="AP25" i="48"/>
  <c r="G322" i="50"/>
  <c r="AF26" i="48"/>
  <c r="AK26" i="48"/>
  <c r="AP26" i="48"/>
  <c r="G323" i="50"/>
  <c r="AF27" i="48"/>
  <c r="AK27" i="48"/>
  <c r="AP27" i="48"/>
  <c r="G324" i="50"/>
  <c r="AF28" i="48"/>
  <c r="AK28" i="48"/>
  <c r="AP28" i="48"/>
  <c r="G325" i="50"/>
  <c r="AF29" i="48"/>
  <c r="AK29" i="48"/>
  <c r="AP29" i="48"/>
  <c r="G326" i="50"/>
  <c r="AF30" i="48"/>
  <c r="AK30" i="48"/>
  <c r="AP30" i="48"/>
  <c r="G327" i="50"/>
  <c r="AF31" i="48"/>
  <c r="AK31" i="48"/>
  <c r="AP31" i="48"/>
  <c r="G328" i="50"/>
  <c r="AF32" i="48"/>
  <c r="AK32" i="48"/>
  <c r="AP32" i="48"/>
  <c r="G329" i="50"/>
  <c r="AF33" i="48"/>
  <c r="AK33" i="48"/>
  <c r="AP33" i="48"/>
  <c r="AF34" i="48"/>
  <c r="AK34" i="48"/>
  <c r="AP34" i="48"/>
  <c r="G330" i="50"/>
  <c r="AF35" i="48"/>
  <c r="AK35" i="48"/>
  <c r="AP35" i="48"/>
  <c r="G331" i="50"/>
  <c r="AF36" i="48"/>
  <c r="AK36" i="48"/>
  <c r="AP36" i="48"/>
  <c r="G332" i="50"/>
  <c r="AF37" i="48"/>
  <c r="AK37" i="48"/>
  <c r="AP37" i="48"/>
  <c r="G333" i="50"/>
  <c r="AF38" i="48"/>
  <c r="AK38" i="48"/>
  <c r="AP38" i="48"/>
  <c r="G334" i="50"/>
  <c r="AF39" i="48"/>
  <c r="AK39" i="48"/>
  <c r="AP39" i="48"/>
  <c r="G335" i="50"/>
  <c r="AF40" i="48"/>
  <c r="AK40" i="48"/>
  <c r="AP40" i="48"/>
  <c r="G336" i="50"/>
  <c r="AF41" i="48"/>
  <c r="AK41" i="48"/>
  <c r="AP41" i="48"/>
  <c r="G337" i="50"/>
  <c r="AF42" i="48"/>
  <c r="AK42" i="48"/>
  <c r="AP42" i="48"/>
  <c r="G338" i="50"/>
  <c r="AF43" i="48"/>
  <c r="AK43" i="48"/>
  <c r="AP43" i="48"/>
  <c r="G339" i="50"/>
  <c r="AF44" i="48"/>
  <c r="AK44" i="48"/>
  <c r="AP44" i="48"/>
  <c r="G340" i="50"/>
  <c r="AF45" i="48"/>
  <c r="AK45" i="48"/>
  <c r="AP45" i="48"/>
  <c r="G341" i="50"/>
  <c r="AF46" i="48"/>
  <c r="AK46" i="48"/>
  <c r="AP46" i="48"/>
  <c r="G342" i="50"/>
  <c r="AF47" i="48"/>
  <c r="AK47" i="48"/>
  <c r="AP47" i="48"/>
  <c r="G343" i="50"/>
  <c r="AF48" i="48"/>
  <c r="AK48" i="48"/>
  <c r="AP48" i="48"/>
  <c r="G344" i="50"/>
  <c r="AF49" i="48"/>
  <c r="AK49" i="48"/>
  <c r="AP49" i="48"/>
  <c r="G345" i="50"/>
  <c r="AF53" i="48"/>
  <c r="AK53" i="48"/>
  <c r="AP53" i="48"/>
  <c r="G348" i="50"/>
  <c r="AF54" i="48"/>
  <c r="AK54" i="48"/>
  <c r="AP54" i="48"/>
  <c r="G349" i="50"/>
  <c r="AF55" i="48"/>
  <c r="AK55" i="48"/>
  <c r="AP55" i="48"/>
  <c r="G350" i="50"/>
  <c r="AF56" i="48"/>
  <c r="AK56" i="48"/>
  <c r="AP56" i="48"/>
  <c r="G351" i="50"/>
  <c r="AF57" i="48"/>
  <c r="AK57" i="48"/>
  <c r="AP57" i="48"/>
  <c r="G352" i="50"/>
  <c r="AF58" i="48"/>
  <c r="AK58" i="48"/>
  <c r="AP58" i="48"/>
  <c r="G353" i="50"/>
  <c r="AF59" i="48"/>
  <c r="AK59" i="48"/>
  <c r="AP59" i="48"/>
  <c r="G354" i="50"/>
  <c r="AF60" i="48"/>
  <c r="AK60" i="48"/>
  <c r="AP60" i="48"/>
  <c r="G355" i="50"/>
  <c r="AF61" i="48"/>
  <c r="AK61" i="48"/>
  <c r="AP61" i="48"/>
  <c r="G356" i="50"/>
  <c r="AF62" i="48"/>
  <c r="AK62" i="48"/>
  <c r="AP62" i="48"/>
  <c r="G357" i="50"/>
  <c r="AF63" i="48"/>
  <c r="AK63" i="48"/>
  <c r="AP63" i="48"/>
  <c r="G358" i="50"/>
  <c r="AF65" i="48"/>
  <c r="AK65" i="48"/>
  <c r="AP65" i="48"/>
  <c r="G359" i="50"/>
  <c r="AF66" i="48"/>
  <c r="AK66" i="48"/>
  <c r="AP66" i="48"/>
  <c r="G360" i="50"/>
  <c r="AF67" i="48"/>
  <c r="AK67" i="48"/>
  <c r="AP67" i="48"/>
  <c r="G361" i="50"/>
  <c r="AF68" i="48"/>
  <c r="AK68" i="48"/>
  <c r="AP68" i="48"/>
  <c r="G362" i="50"/>
  <c r="AF69" i="48"/>
  <c r="AK69" i="48"/>
  <c r="AP69" i="48"/>
  <c r="G363" i="50"/>
  <c r="AF70" i="48"/>
  <c r="AK70" i="48"/>
  <c r="AP70" i="48"/>
  <c r="G364" i="50"/>
  <c r="AF71" i="48"/>
  <c r="AK71" i="48"/>
  <c r="AP71" i="48"/>
  <c r="G365" i="50"/>
  <c r="AF72" i="48"/>
  <c r="AK72" i="48"/>
  <c r="AP72" i="48"/>
  <c r="G366" i="50"/>
  <c r="AF73" i="48"/>
  <c r="AK73" i="48"/>
  <c r="AP73" i="48"/>
  <c r="G367" i="50"/>
  <c r="AF74" i="48"/>
  <c r="AK74" i="48"/>
  <c r="AP74" i="48"/>
  <c r="G368" i="50"/>
  <c r="AF75" i="48"/>
  <c r="AK75" i="48"/>
  <c r="AP75" i="48"/>
  <c r="G369" i="50"/>
  <c r="AF77" i="48"/>
  <c r="AK77" i="48"/>
  <c r="AP77" i="48"/>
  <c r="G370" i="50"/>
  <c r="AF78" i="48"/>
  <c r="AK78" i="48"/>
  <c r="AP78" i="48"/>
  <c r="G371" i="50"/>
  <c r="AF79" i="48"/>
  <c r="AK79" i="48"/>
  <c r="AP79" i="48"/>
  <c r="G372" i="50"/>
  <c r="AF80" i="48"/>
  <c r="AK80" i="48"/>
  <c r="AP80" i="48"/>
  <c r="G373" i="50"/>
  <c r="AF81" i="48"/>
  <c r="AK81" i="48"/>
  <c r="AP81" i="48"/>
  <c r="G374" i="50"/>
  <c r="AF82" i="48"/>
  <c r="AK82" i="48"/>
  <c r="AP82" i="48"/>
  <c r="G375" i="50"/>
  <c r="AF83" i="48"/>
  <c r="AK83" i="48"/>
  <c r="AP83" i="48"/>
  <c r="G376" i="50"/>
  <c r="AF85" i="48"/>
  <c r="AK85" i="48"/>
  <c r="AP85" i="48"/>
  <c r="G377" i="50"/>
  <c r="AF86" i="48"/>
  <c r="AK86" i="48"/>
  <c r="AP86" i="48"/>
  <c r="G378" i="50"/>
  <c r="AF87" i="48"/>
  <c r="AK87" i="48"/>
  <c r="AP87" i="48"/>
  <c r="G379" i="50"/>
  <c r="AF88" i="48"/>
  <c r="AK88" i="48"/>
  <c r="AP88" i="48"/>
  <c r="G380" i="50"/>
  <c r="AF89" i="48"/>
  <c r="AK89" i="48"/>
  <c r="AP89" i="48"/>
  <c r="G381" i="50"/>
  <c r="AF90" i="48"/>
  <c r="AK90" i="48"/>
  <c r="AP90" i="48"/>
  <c r="G382" i="50"/>
  <c r="AF91" i="48"/>
  <c r="AK91" i="48"/>
  <c r="AP91" i="48"/>
  <c r="G383" i="50"/>
  <c r="AF92" i="48"/>
  <c r="AK92" i="48"/>
  <c r="AP92" i="48"/>
  <c r="G384" i="50"/>
  <c r="AF7" i="48"/>
  <c r="AK7" i="48"/>
  <c r="AP7" i="48"/>
  <c r="G306" i="50"/>
  <c r="O64" i="53"/>
  <c r="O63" i="53"/>
  <c r="O54" i="53"/>
  <c r="O53" i="53"/>
  <c r="O44" i="53"/>
  <c r="O43" i="53"/>
  <c r="O34" i="53"/>
  <c r="O33" i="53"/>
  <c r="O3" i="53"/>
  <c r="O4" i="53"/>
  <c r="P84" i="53"/>
  <c r="P74" i="53"/>
  <c r="P64" i="53"/>
  <c r="P54" i="53"/>
  <c r="P44" i="53"/>
  <c r="P34" i="53"/>
  <c r="P4" i="53"/>
  <c r="A90" i="48"/>
  <c r="B382" i="50"/>
  <c r="B337" i="50"/>
  <c r="A38" i="48"/>
  <c r="B334" i="50"/>
  <c r="A37" i="48"/>
  <c r="B333" i="50"/>
  <c r="A36" i="48"/>
  <c r="B332" i="50"/>
  <c r="A35" i="48"/>
  <c r="B331" i="50"/>
  <c r="B335" i="50"/>
  <c r="B336" i="50"/>
  <c r="A34" i="48"/>
  <c r="B330" i="50"/>
  <c r="A31" i="48"/>
  <c r="B328" i="50"/>
  <c r="A30" i="48"/>
  <c r="B327" i="50"/>
  <c r="A29" i="48"/>
  <c r="B326" i="50"/>
  <c r="V90" i="48"/>
  <c r="F382" i="50" s="1"/>
  <c r="V86" i="48"/>
  <c r="F378" i="50" s="1"/>
  <c r="V88" i="48"/>
  <c r="F380" i="50" s="1"/>
  <c r="P61" i="53"/>
  <c r="P31" i="53"/>
  <c r="O31" i="53"/>
  <c r="O71" i="53"/>
  <c r="P71" i="53"/>
  <c r="P51" i="53"/>
  <c r="O51" i="53"/>
  <c r="O81" i="53"/>
  <c r="O61" i="53"/>
  <c r="P41" i="53"/>
  <c r="O41" i="53"/>
  <c r="O1" i="53"/>
  <c r="P81" i="53"/>
  <c r="AF8" i="49"/>
  <c r="AK8" i="49"/>
  <c r="AP8" i="49"/>
  <c r="G386" i="50"/>
  <c r="AF9" i="49"/>
  <c r="AK9" i="49"/>
  <c r="AP9" i="49"/>
  <c r="G387" i="50"/>
  <c r="AF10" i="49"/>
  <c r="AK10" i="49"/>
  <c r="AP10" i="49"/>
  <c r="G388" i="50"/>
  <c r="AF11" i="49"/>
  <c r="AK11" i="49"/>
  <c r="AP11" i="49"/>
  <c r="G389" i="50"/>
  <c r="AF12" i="49"/>
  <c r="AK12" i="49"/>
  <c r="AP12" i="49"/>
  <c r="G390" i="50"/>
  <c r="AF13" i="49"/>
  <c r="AK13" i="49"/>
  <c r="AP13" i="49"/>
  <c r="G391" i="50"/>
  <c r="AF14" i="49"/>
  <c r="AK14" i="49"/>
  <c r="AP14" i="49"/>
  <c r="G392" i="50"/>
  <c r="AF15" i="49"/>
  <c r="AK15" i="49"/>
  <c r="AP15" i="49"/>
  <c r="G393" i="50"/>
  <c r="AF16" i="49"/>
  <c r="AK16" i="49"/>
  <c r="AP16" i="49"/>
  <c r="G394" i="50"/>
  <c r="AF19" i="49"/>
  <c r="AK19" i="49"/>
  <c r="AP19" i="49"/>
  <c r="G395" i="50"/>
  <c r="AF20" i="49"/>
  <c r="AK20" i="49"/>
  <c r="AP20" i="49"/>
  <c r="G396" i="50"/>
  <c r="AF21" i="49"/>
  <c r="AK21" i="49"/>
  <c r="AP21" i="49"/>
  <c r="G397" i="50"/>
  <c r="AF22" i="49"/>
  <c r="AK22" i="49"/>
  <c r="AP22" i="49"/>
  <c r="G398" i="50"/>
  <c r="AF23" i="49"/>
  <c r="AK23" i="49"/>
  <c r="AP23" i="49"/>
  <c r="G399" i="50"/>
  <c r="AF24" i="49"/>
  <c r="AK24" i="49"/>
  <c r="AP24" i="49"/>
  <c r="G400" i="50"/>
  <c r="AF25" i="49"/>
  <c r="AK25" i="49"/>
  <c r="AP25" i="49"/>
  <c r="G401" i="50"/>
  <c r="AF26" i="49"/>
  <c r="AK26" i="49"/>
  <c r="AP26" i="49"/>
  <c r="G402" i="50"/>
  <c r="AF27" i="49"/>
  <c r="AK27" i="49"/>
  <c r="AP27" i="49"/>
  <c r="G403" i="50"/>
  <c r="AF28" i="49"/>
  <c r="AK28" i="49"/>
  <c r="AP28" i="49"/>
  <c r="G404" i="50"/>
  <c r="AF29" i="49"/>
  <c r="AK29" i="49"/>
  <c r="AP29" i="49"/>
  <c r="G405" i="50"/>
  <c r="AF30" i="49"/>
  <c r="AK30" i="49"/>
  <c r="AP30" i="49"/>
  <c r="G406" i="50"/>
  <c r="AF31" i="49"/>
  <c r="AK31" i="49"/>
  <c r="AP31" i="49"/>
  <c r="G407" i="50"/>
  <c r="AF32" i="49"/>
  <c r="AK32" i="49"/>
  <c r="AP32" i="49"/>
  <c r="G408" i="50"/>
  <c r="AF33" i="49"/>
  <c r="AK33" i="49"/>
  <c r="AP33" i="49"/>
  <c r="G409" i="50"/>
  <c r="AF34" i="49"/>
  <c r="AK34" i="49"/>
  <c r="AP34" i="49"/>
  <c r="G410" i="50"/>
  <c r="AF35" i="49"/>
  <c r="AK35" i="49"/>
  <c r="AP35" i="49"/>
  <c r="G411" i="50"/>
  <c r="AF36" i="49"/>
  <c r="AK36" i="49"/>
  <c r="AP36" i="49"/>
  <c r="G412" i="50"/>
  <c r="AF40" i="49"/>
  <c r="AK40" i="49"/>
  <c r="AP40" i="49"/>
  <c r="G415" i="50"/>
  <c r="AF41" i="49"/>
  <c r="AK41" i="49"/>
  <c r="AP41" i="49"/>
  <c r="G416" i="50"/>
  <c r="AF42" i="49"/>
  <c r="AK42" i="49"/>
  <c r="AP42" i="49"/>
  <c r="G417" i="50"/>
  <c r="AF43" i="49"/>
  <c r="AK43" i="49"/>
  <c r="AP43" i="49"/>
  <c r="G418" i="50"/>
  <c r="AF44" i="49"/>
  <c r="AK44" i="49"/>
  <c r="AP44" i="49"/>
  <c r="G419" i="50"/>
  <c r="AF45" i="49"/>
  <c r="AK45" i="49"/>
  <c r="AP45" i="49"/>
  <c r="G420" i="50"/>
  <c r="AF46" i="49"/>
  <c r="AK46" i="49"/>
  <c r="AP46" i="49"/>
  <c r="G421" i="50"/>
  <c r="AF47" i="49"/>
  <c r="AK47" i="49"/>
  <c r="AP47" i="49"/>
  <c r="G422" i="50"/>
  <c r="AF48" i="49"/>
  <c r="AK48" i="49"/>
  <c r="AP48" i="49"/>
  <c r="G423" i="50"/>
  <c r="AF49" i="49"/>
  <c r="AK49" i="49"/>
  <c r="AP49" i="49"/>
  <c r="G424" i="50"/>
  <c r="AF50" i="49"/>
  <c r="AK50" i="49"/>
  <c r="AP50" i="49"/>
  <c r="G425" i="50"/>
  <c r="AF52" i="49"/>
  <c r="AK52" i="49"/>
  <c r="AP52" i="49"/>
  <c r="G426" i="50"/>
  <c r="AF53" i="49"/>
  <c r="AK53" i="49"/>
  <c r="AP53" i="49"/>
  <c r="G427" i="50"/>
  <c r="AF54" i="49"/>
  <c r="AK54" i="49"/>
  <c r="AP54" i="49"/>
  <c r="G428" i="50"/>
  <c r="AF55" i="49"/>
  <c r="AK55" i="49"/>
  <c r="AP55" i="49"/>
  <c r="G429" i="50"/>
  <c r="AF56" i="49"/>
  <c r="AK56" i="49"/>
  <c r="AP56" i="49"/>
  <c r="G430" i="50"/>
  <c r="AF57" i="49"/>
  <c r="AK57" i="49"/>
  <c r="AP57" i="49"/>
  <c r="G431" i="50"/>
  <c r="AF58" i="49"/>
  <c r="AK58" i="49"/>
  <c r="AP58" i="49"/>
  <c r="G432" i="50"/>
  <c r="AF59" i="49"/>
  <c r="AK59" i="49"/>
  <c r="AP59" i="49"/>
  <c r="G433" i="50"/>
  <c r="AF60" i="49"/>
  <c r="AK60" i="49"/>
  <c r="AP60" i="49"/>
  <c r="G434" i="50"/>
  <c r="AF61" i="49"/>
  <c r="AK61" i="49"/>
  <c r="AP61" i="49"/>
  <c r="G435" i="50"/>
  <c r="AF62" i="49"/>
  <c r="AK62" i="49"/>
  <c r="AP62" i="49"/>
  <c r="G436" i="50"/>
  <c r="AF64" i="49"/>
  <c r="AK64" i="49"/>
  <c r="AP64" i="49"/>
  <c r="G437" i="50"/>
  <c r="AF65" i="49"/>
  <c r="AK65" i="49"/>
  <c r="AP65" i="49"/>
  <c r="G438" i="50"/>
  <c r="AF66" i="49"/>
  <c r="AK66" i="49"/>
  <c r="AP66" i="49"/>
  <c r="G439" i="50"/>
  <c r="AF67" i="49"/>
  <c r="AK67" i="49"/>
  <c r="AP67" i="49"/>
  <c r="G440" i="50"/>
  <c r="AF68" i="49"/>
  <c r="AK68" i="49"/>
  <c r="AP68" i="49"/>
  <c r="G441" i="50"/>
  <c r="AF69" i="49"/>
  <c r="AK69" i="49"/>
  <c r="AP69" i="49"/>
  <c r="G442" i="50"/>
  <c r="AF70" i="49"/>
  <c r="AK70" i="49"/>
  <c r="AP70" i="49"/>
  <c r="G443" i="50"/>
  <c r="AF72" i="49"/>
  <c r="AK72" i="49"/>
  <c r="AP72" i="49"/>
  <c r="G444" i="50"/>
  <c r="AF73" i="49"/>
  <c r="AK73" i="49"/>
  <c r="AP73" i="49"/>
  <c r="G445" i="50"/>
  <c r="AF74" i="49"/>
  <c r="AK74" i="49"/>
  <c r="AP74" i="49"/>
  <c r="G446" i="50"/>
  <c r="AF75" i="49"/>
  <c r="AK75" i="49"/>
  <c r="AP75" i="49"/>
  <c r="G447" i="50"/>
  <c r="AF76" i="49"/>
  <c r="AK76" i="49"/>
  <c r="AP76" i="49"/>
  <c r="G448" i="50"/>
  <c r="AF77" i="49"/>
  <c r="AK77" i="49"/>
  <c r="AP77" i="49"/>
  <c r="G449" i="50"/>
  <c r="AF78" i="49"/>
  <c r="AK78" i="49"/>
  <c r="AP78" i="49"/>
  <c r="G450" i="50"/>
  <c r="AF79" i="49"/>
  <c r="AK79" i="49"/>
  <c r="AP79" i="49"/>
  <c r="G451" i="50"/>
  <c r="AF7" i="49"/>
  <c r="AK7" i="49"/>
  <c r="AP7" i="49"/>
  <c r="G385" i="50"/>
  <c r="V8" i="49"/>
  <c r="F386" i="50" s="1"/>
  <c r="V10" i="49"/>
  <c r="F388" i="50" s="1"/>
  <c r="V11" i="49"/>
  <c r="F389" i="50" s="1"/>
  <c r="V13" i="49"/>
  <c r="F391" i="50" s="1"/>
  <c r="V15" i="49"/>
  <c r="F393" i="50" s="1"/>
  <c r="V16" i="49"/>
  <c r="F394" i="50" s="1"/>
  <c r="V25" i="49"/>
  <c r="F401" i="50" s="1"/>
  <c r="V26" i="49"/>
  <c r="F402" i="50" s="1"/>
  <c r="V27" i="49"/>
  <c r="F403" i="50" s="1"/>
  <c r="V31" i="49"/>
  <c r="F407" i="50" s="1"/>
  <c r="V34" i="49"/>
  <c r="F410" i="50" s="1"/>
  <c r="V64" i="49"/>
  <c r="F437" i="50" s="1"/>
  <c r="V65" i="49"/>
  <c r="F438" i="50" s="1"/>
  <c r="V66" i="49"/>
  <c r="F439" i="50" s="1"/>
  <c r="V67" i="49"/>
  <c r="F440" i="50" s="1"/>
  <c r="V68" i="49"/>
  <c r="F441" i="50" s="1"/>
  <c r="V69" i="49"/>
  <c r="F442" i="50" s="1"/>
  <c r="V70" i="49"/>
  <c r="F443" i="50" s="1"/>
  <c r="V7" i="49"/>
  <c r="F385" i="50" s="1"/>
  <c r="A27" i="49"/>
  <c r="B403" i="50" s="1"/>
  <c r="A26" i="49"/>
  <c r="B402" i="50" s="1"/>
  <c r="A25" i="49"/>
  <c r="B401" i="50" s="1"/>
  <c r="V8" i="47"/>
  <c r="F227" i="50" s="1"/>
  <c r="V10" i="47"/>
  <c r="F229" i="50" s="1"/>
  <c r="V11" i="47"/>
  <c r="F230" i="50" s="1"/>
  <c r="V14" i="47"/>
  <c r="F233" i="50" s="1"/>
  <c r="V30" i="47"/>
  <c r="F247" i="50" s="1"/>
  <c r="V31" i="47"/>
  <c r="F248" i="50" s="1"/>
  <c r="V32" i="47"/>
  <c r="F249" i="50" s="1"/>
  <c r="V34" i="47"/>
  <c r="V35" i="47"/>
  <c r="F251" i="50" s="1"/>
  <c r="V36" i="47"/>
  <c r="F252" i="50" s="1"/>
  <c r="V37" i="47"/>
  <c r="F253" i="50" s="1"/>
  <c r="V38" i="47"/>
  <c r="F254" i="50" s="1"/>
  <c r="V39" i="47"/>
  <c r="F255" i="50" s="1"/>
  <c r="V40" i="47"/>
  <c r="F256" i="50" s="1"/>
  <c r="V41" i="47"/>
  <c r="F257" i="50" s="1"/>
  <c r="V42" i="47"/>
  <c r="F258" i="50" s="1"/>
  <c r="V45" i="47"/>
  <c r="F261" i="50" s="1"/>
  <c r="V48" i="47"/>
  <c r="F264" i="50" s="1"/>
  <c r="V50" i="47"/>
  <c r="F266" i="50" s="1"/>
  <c r="V78" i="47"/>
  <c r="F291" i="50" s="1"/>
  <c r="V79" i="47"/>
  <c r="F292" i="50" s="1"/>
  <c r="V80" i="47"/>
  <c r="F293" i="50" s="1"/>
  <c r="V81" i="47"/>
  <c r="F294" i="50" s="1"/>
  <c r="V82" i="47"/>
  <c r="F295" i="50" s="1"/>
  <c r="V83" i="47"/>
  <c r="F296" i="50" s="1"/>
  <c r="V84" i="47"/>
  <c r="F297" i="50" s="1"/>
  <c r="V7" i="47"/>
  <c r="F226" i="50" s="1"/>
  <c r="AF8" i="47"/>
  <c r="AK8" i="47"/>
  <c r="AP8" i="47" s="1"/>
  <c r="G227" i="50" s="1"/>
  <c r="AF9" i="47"/>
  <c r="AK9" i="47"/>
  <c r="AP9" i="47"/>
  <c r="G228" i="50" s="1"/>
  <c r="AF10" i="47"/>
  <c r="AK10" i="47"/>
  <c r="AP10" i="47" s="1"/>
  <c r="G229" i="50" s="1"/>
  <c r="AF11" i="47"/>
  <c r="AK11" i="47"/>
  <c r="AP11" i="47"/>
  <c r="G230" i="50" s="1"/>
  <c r="AF12" i="47"/>
  <c r="AK12" i="47"/>
  <c r="AP12" i="47" s="1"/>
  <c r="G231" i="50" s="1"/>
  <c r="AF13" i="47"/>
  <c r="AK13" i="47"/>
  <c r="AP13" i="47"/>
  <c r="G232" i="50" s="1"/>
  <c r="AF14" i="47"/>
  <c r="AK14" i="47"/>
  <c r="AP14" i="47" s="1"/>
  <c r="G233" i="50" s="1"/>
  <c r="AF15" i="47"/>
  <c r="AK15" i="47"/>
  <c r="AP15" i="47"/>
  <c r="G234" i="50" s="1"/>
  <c r="AF18" i="47"/>
  <c r="AK18" i="47"/>
  <c r="AP18" i="47" s="1"/>
  <c r="G235" i="50" s="1"/>
  <c r="AF19" i="47"/>
  <c r="AK19" i="47"/>
  <c r="AP19" i="47"/>
  <c r="G236" i="50" s="1"/>
  <c r="AF20" i="47"/>
  <c r="AK20" i="47"/>
  <c r="AP20" i="47" s="1"/>
  <c r="G237" i="50" s="1"/>
  <c r="AF21" i="47"/>
  <c r="AK21" i="47"/>
  <c r="AP21" i="47"/>
  <c r="G238" i="50" s="1"/>
  <c r="AF22" i="47"/>
  <c r="AK22" i="47"/>
  <c r="AP22" i="47" s="1"/>
  <c r="G239" i="50" s="1"/>
  <c r="AF23" i="47"/>
  <c r="AK23" i="47"/>
  <c r="AP23" i="47"/>
  <c r="G240" i="50" s="1"/>
  <c r="AF24" i="47"/>
  <c r="AK24" i="47"/>
  <c r="AP24" i="47" s="1"/>
  <c r="G241" i="50" s="1"/>
  <c r="AF25" i="47"/>
  <c r="AK25" i="47"/>
  <c r="AP25" i="47"/>
  <c r="G242" i="50" s="1"/>
  <c r="AF26" i="47"/>
  <c r="AK26" i="47"/>
  <c r="AP26" i="47" s="1"/>
  <c r="G243" i="50" s="1"/>
  <c r="AF27" i="47"/>
  <c r="AK27" i="47"/>
  <c r="AP27" i="47"/>
  <c r="G244" i="50" s="1"/>
  <c r="AF28" i="47"/>
  <c r="AK28" i="47"/>
  <c r="AP28" i="47" s="1"/>
  <c r="G245" i="50" s="1"/>
  <c r="AF29" i="47"/>
  <c r="AK29" i="47"/>
  <c r="AP29" i="47"/>
  <c r="G246" i="50" s="1"/>
  <c r="AF30" i="47"/>
  <c r="AK30" i="47"/>
  <c r="AP30" i="47" s="1"/>
  <c r="G247" i="50" s="1"/>
  <c r="AF31" i="47"/>
  <c r="AK31" i="47"/>
  <c r="AP31" i="47"/>
  <c r="G248" i="50" s="1"/>
  <c r="AF32" i="47"/>
  <c r="AK32" i="47"/>
  <c r="AP32" i="47" s="1"/>
  <c r="G249" i="50" s="1"/>
  <c r="AF33" i="47"/>
  <c r="AK33" i="47"/>
  <c r="AP33" i="47"/>
  <c r="G250" i="50" s="1"/>
  <c r="AF34" i="47"/>
  <c r="AK34" i="47"/>
  <c r="AP34" i="47" s="1"/>
  <c r="AF35" i="47"/>
  <c r="AK35" i="47"/>
  <c r="AP35" i="47"/>
  <c r="G251" i="50"/>
  <c r="AF36" i="47"/>
  <c r="AK36" i="47"/>
  <c r="AP36" i="47"/>
  <c r="G252" i="50" s="1"/>
  <c r="AF37" i="47"/>
  <c r="AK37" i="47"/>
  <c r="AP37" i="47"/>
  <c r="G253" i="50"/>
  <c r="AF38" i="47"/>
  <c r="AK38" i="47"/>
  <c r="AP38" i="47"/>
  <c r="G254" i="50" s="1"/>
  <c r="AF39" i="47"/>
  <c r="AK39" i="47"/>
  <c r="AP39" i="47"/>
  <c r="G255" i="50"/>
  <c r="AF40" i="47"/>
  <c r="AK40" i="47"/>
  <c r="AP40" i="47"/>
  <c r="G256" i="50" s="1"/>
  <c r="AF41" i="47"/>
  <c r="AK41" i="47"/>
  <c r="AP41" i="47"/>
  <c r="G257" i="50"/>
  <c r="AF42" i="47"/>
  <c r="AK42" i="47"/>
  <c r="AP42" i="47"/>
  <c r="G258" i="50" s="1"/>
  <c r="AF43" i="47"/>
  <c r="AK43" i="47"/>
  <c r="AP43" i="47"/>
  <c r="G259" i="50"/>
  <c r="AF44" i="47"/>
  <c r="AK44" i="47"/>
  <c r="AP44" i="47"/>
  <c r="G260" i="50" s="1"/>
  <c r="AF45" i="47"/>
  <c r="AK45" i="47"/>
  <c r="AP45" i="47"/>
  <c r="G261" i="50"/>
  <c r="AF46" i="47"/>
  <c r="AK46" i="47"/>
  <c r="AP46" i="47"/>
  <c r="G262" i="50" s="1"/>
  <c r="AF47" i="47"/>
  <c r="AK47" i="47"/>
  <c r="AP47" i="47"/>
  <c r="G263" i="50"/>
  <c r="AF48" i="47"/>
  <c r="AK48" i="47"/>
  <c r="AP48" i="47"/>
  <c r="G264" i="50" s="1"/>
  <c r="AF49" i="47"/>
  <c r="AK49" i="47"/>
  <c r="AP49" i="47"/>
  <c r="G265" i="50"/>
  <c r="AF50" i="47"/>
  <c r="AK50" i="47"/>
  <c r="AP50" i="47"/>
  <c r="G266" i="50" s="1"/>
  <c r="AF54" i="47"/>
  <c r="AK54" i="47"/>
  <c r="AP54" i="47"/>
  <c r="G269" i="50"/>
  <c r="AF55" i="47"/>
  <c r="AK55" i="47"/>
  <c r="AP55" i="47"/>
  <c r="G270" i="50" s="1"/>
  <c r="AF56" i="47"/>
  <c r="AK56" i="47"/>
  <c r="AP56" i="47"/>
  <c r="G271" i="50"/>
  <c r="AF57" i="47"/>
  <c r="AK57" i="47"/>
  <c r="AP57" i="47"/>
  <c r="G272" i="50" s="1"/>
  <c r="AF58" i="47"/>
  <c r="AK58" i="47"/>
  <c r="AP58" i="47"/>
  <c r="G273" i="50"/>
  <c r="AF59" i="47"/>
  <c r="AK59" i="47"/>
  <c r="AP59" i="47"/>
  <c r="G274" i="50" s="1"/>
  <c r="AF60" i="47"/>
  <c r="AK60" i="47"/>
  <c r="AP60" i="47"/>
  <c r="G275" i="50"/>
  <c r="AF61" i="47"/>
  <c r="AK61" i="47"/>
  <c r="AP61" i="47"/>
  <c r="G276" i="50" s="1"/>
  <c r="AF62" i="47"/>
  <c r="AK62" i="47"/>
  <c r="AP62" i="47"/>
  <c r="G277" i="50"/>
  <c r="AF63" i="47"/>
  <c r="AK63" i="47"/>
  <c r="AP63" i="47"/>
  <c r="G278" i="50" s="1"/>
  <c r="AF64" i="47"/>
  <c r="AK64" i="47"/>
  <c r="AP64" i="47"/>
  <c r="G279" i="50"/>
  <c r="AF66" i="47"/>
  <c r="AK66" i="47"/>
  <c r="AP66" i="47"/>
  <c r="G280" i="50" s="1"/>
  <c r="AF67" i="47"/>
  <c r="AK67" i="47"/>
  <c r="AP67" i="47"/>
  <c r="G281" i="50"/>
  <c r="AF68" i="47"/>
  <c r="AK68" i="47"/>
  <c r="AP68" i="47"/>
  <c r="G282" i="50" s="1"/>
  <c r="AF69" i="47"/>
  <c r="AK69" i="47"/>
  <c r="AP69" i="47"/>
  <c r="G283" i="50"/>
  <c r="AF70" i="47"/>
  <c r="AK70" i="47"/>
  <c r="AP70" i="47"/>
  <c r="G284" i="50" s="1"/>
  <c r="AF71" i="47"/>
  <c r="AK71" i="47"/>
  <c r="AP71" i="47"/>
  <c r="G285" i="50"/>
  <c r="AF72" i="47"/>
  <c r="AK72" i="47"/>
  <c r="AP72" i="47"/>
  <c r="G286" i="50" s="1"/>
  <c r="AF73" i="47"/>
  <c r="AK73" i="47"/>
  <c r="AP73" i="47"/>
  <c r="G287" i="50"/>
  <c r="AF74" i="47"/>
  <c r="AK74" i="47"/>
  <c r="AP74" i="47"/>
  <c r="G288" i="50" s="1"/>
  <c r="AF75" i="47"/>
  <c r="AK75" i="47"/>
  <c r="AP75" i="47"/>
  <c r="G289" i="50"/>
  <c r="AF76" i="47"/>
  <c r="AK76" i="47"/>
  <c r="AP76" i="47"/>
  <c r="G290" i="50" s="1"/>
  <c r="AF78" i="47"/>
  <c r="AK78" i="47"/>
  <c r="AP78" i="47"/>
  <c r="G291" i="50"/>
  <c r="AF79" i="47"/>
  <c r="AK79" i="47"/>
  <c r="AP79" i="47"/>
  <c r="G292" i="50" s="1"/>
  <c r="AF80" i="47"/>
  <c r="AK80" i="47"/>
  <c r="AP80" i="47"/>
  <c r="G293" i="50"/>
  <c r="AF81" i="47"/>
  <c r="AK81" i="47"/>
  <c r="AP81" i="47"/>
  <c r="G294" i="50" s="1"/>
  <c r="AF82" i="47"/>
  <c r="AK82" i="47"/>
  <c r="AP82" i="47"/>
  <c r="G295" i="50"/>
  <c r="AF83" i="47"/>
  <c r="AK83" i="47"/>
  <c r="AP83" i="47"/>
  <c r="G296" i="50" s="1"/>
  <c r="AF84" i="47"/>
  <c r="AK84" i="47"/>
  <c r="AP84" i="47"/>
  <c r="G297" i="50"/>
  <c r="AF86" i="47"/>
  <c r="AK86" i="47"/>
  <c r="AP86" i="47"/>
  <c r="G298" i="50" s="1"/>
  <c r="AF87" i="47"/>
  <c r="AK87" i="47"/>
  <c r="AP87" i="47"/>
  <c r="G299" i="50"/>
  <c r="AF88" i="47"/>
  <c r="AK88" i="47"/>
  <c r="AP88" i="47"/>
  <c r="G300" i="50" s="1"/>
  <c r="AF89" i="47"/>
  <c r="AK89" i="47"/>
  <c r="AP89" i="47"/>
  <c r="G301" i="50"/>
  <c r="AF90" i="47"/>
  <c r="AK90" i="47"/>
  <c r="AP90" i="47"/>
  <c r="G302" i="50" s="1"/>
  <c r="AF91" i="47"/>
  <c r="AK91" i="47"/>
  <c r="AP91" i="47"/>
  <c r="G303" i="50"/>
  <c r="AF92" i="47"/>
  <c r="AK92" i="47"/>
  <c r="AP92" i="47"/>
  <c r="G304" i="50" s="1"/>
  <c r="AF93" i="47"/>
  <c r="AK93" i="47"/>
  <c r="AP93" i="47"/>
  <c r="G305" i="50"/>
  <c r="AF7" i="47"/>
  <c r="AK7" i="47"/>
  <c r="AP7" i="47"/>
  <c r="G226" i="50" s="1"/>
  <c r="V8" i="46"/>
  <c r="F152" i="50" s="1"/>
  <c r="V10" i="46"/>
  <c r="F154" i="50" s="1"/>
  <c r="V11" i="46"/>
  <c r="F155" i="50" s="1"/>
  <c r="V12" i="46"/>
  <c r="F156" i="50" s="1"/>
  <c r="V15" i="46"/>
  <c r="F159" i="50" s="1"/>
  <c r="V33" i="46"/>
  <c r="F175" i="50" s="1"/>
  <c r="V34" i="46"/>
  <c r="F176" i="50" s="1"/>
  <c r="V35" i="46"/>
  <c r="F177" i="50" s="1"/>
  <c r="V42" i="46"/>
  <c r="F184" i="50" s="1"/>
  <c r="V72" i="46"/>
  <c r="F211" i="50" s="1"/>
  <c r="V73" i="46"/>
  <c r="F212" i="50" s="1"/>
  <c r="V74" i="46"/>
  <c r="F213" i="50" s="1"/>
  <c r="V75" i="46"/>
  <c r="F214" i="50" s="1"/>
  <c r="V76" i="46"/>
  <c r="F215" i="50" s="1"/>
  <c r="V77" i="46"/>
  <c r="F216" i="50" s="1"/>
  <c r="V78" i="46"/>
  <c r="F217" i="50" s="1"/>
  <c r="V7" i="46"/>
  <c r="F151" i="50" s="1"/>
  <c r="AF8" i="46"/>
  <c r="AK8" i="46"/>
  <c r="AP8" i="46"/>
  <c r="G152" i="50"/>
  <c r="AF9" i="46"/>
  <c r="AK9" i="46"/>
  <c r="AP9" i="46"/>
  <c r="G153" i="50"/>
  <c r="AF10" i="46"/>
  <c r="AK10" i="46"/>
  <c r="AP10" i="46"/>
  <c r="G154" i="50"/>
  <c r="AF11" i="46"/>
  <c r="AK11" i="46"/>
  <c r="AP11" i="46"/>
  <c r="G155" i="50"/>
  <c r="AF12" i="46"/>
  <c r="AK12" i="46"/>
  <c r="AP12" i="46"/>
  <c r="G156" i="50"/>
  <c r="AF13" i="46"/>
  <c r="AK13" i="46"/>
  <c r="AP13" i="46"/>
  <c r="G157" i="50"/>
  <c r="AF14" i="46"/>
  <c r="AK14" i="46"/>
  <c r="AP14" i="46"/>
  <c r="G158" i="50"/>
  <c r="AF15" i="46"/>
  <c r="AK15" i="46"/>
  <c r="AP15" i="46"/>
  <c r="G159" i="50"/>
  <c r="AF16" i="46"/>
  <c r="AK16" i="46"/>
  <c r="AP16" i="46"/>
  <c r="G160" i="50"/>
  <c r="AF19" i="46"/>
  <c r="AK19" i="46"/>
  <c r="AP19" i="46"/>
  <c r="G161" i="50"/>
  <c r="AF20" i="46"/>
  <c r="AK20" i="46"/>
  <c r="AP20" i="46"/>
  <c r="G162" i="50"/>
  <c r="AF21" i="46"/>
  <c r="AK21" i="46"/>
  <c r="AP21" i="46"/>
  <c r="G163" i="50"/>
  <c r="AF22" i="46"/>
  <c r="AK22" i="46"/>
  <c r="AP22" i="46"/>
  <c r="G164" i="50"/>
  <c r="AF23" i="46"/>
  <c r="AK23" i="46"/>
  <c r="AP23" i="46"/>
  <c r="G165" i="50"/>
  <c r="AF24" i="46"/>
  <c r="AK24" i="46"/>
  <c r="AP24" i="46"/>
  <c r="G166" i="50"/>
  <c r="AF25" i="46"/>
  <c r="AK25" i="46"/>
  <c r="AP25" i="46"/>
  <c r="G167" i="50"/>
  <c r="AF26" i="46"/>
  <c r="AK26" i="46"/>
  <c r="AP26" i="46"/>
  <c r="G168" i="50"/>
  <c r="AF27" i="46"/>
  <c r="AK27" i="46"/>
  <c r="AP27" i="46"/>
  <c r="G169" i="50"/>
  <c r="AF28" i="46"/>
  <c r="AK28" i="46"/>
  <c r="AP28" i="46"/>
  <c r="G170" i="50"/>
  <c r="AF29" i="46"/>
  <c r="AK29" i="46"/>
  <c r="AP29" i="46"/>
  <c r="G171" i="50"/>
  <c r="AF30" i="46"/>
  <c r="AK30" i="46"/>
  <c r="AP30" i="46"/>
  <c r="G172" i="50"/>
  <c r="AF31" i="46"/>
  <c r="AK31" i="46"/>
  <c r="AP31" i="46"/>
  <c r="G173" i="50"/>
  <c r="AF32" i="46"/>
  <c r="AK32" i="46"/>
  <c r="AP32" i="46"/>
  <c r="G174" i="50"/>
  <c r="AF33" i="46"/>
  <c r="AK33" i="46"/>
  <c r="AP33" i="46"/>
  <c r="G175" i="50"/>
  <c r="AF34" i="46"/>
  <c r="AK34" i="46"/>
  <c r="AP34" i="46"/>
  <c r="G176" i="50"/>
  <c r="AF35" i="46"/>
  <c r="AK35" i="46"/>
  <c r="AP35" i="46"/>
  <c r="G177" i="50"/>
  <c r="AF36" i="46"/>
  <c r="AK36" i="46"/>
  <c r="AP36" i="46"/>
  <c r="G178" i="50"/>
  <c r="AF37" i="46"/>
  <c r="AK37" i="46"/>
  <c r="AP37" i="46"/>
  <c r="G179" i="50"/>
  <c r="AF38" i="46"/>
  <c r="AK38" i="46"/>
  <c r="AP38" i="46"/>
  <c r="G180" i="50"/>
  <c r="AF39" i="46"/>
  <c r="AK39" i="46"/>
  <c r="AP39" i="46"/>
  <c r="G181" i="50"/>
  <c r="AF40" i="46"/>
  <c r="AK40" i="46"/>
  <c r="AP40" i="46"/>
  <c r="G182" i="50"/>
  <c r="AF41" i="46"/>
  <c r="AK41" i="46"/>
  <c r="AP41" i="46"/>
  <c r="G183" i="50"/>
  <c r="AF42" i="46"/>
  <c r="AK42" i="46"/>
  <c r="AP42" i="46"/>
  <c r="G184" i="50"/>
  <c r="AF43" i="46"/>
  <c r="AK43" i="46"/>
  <c r="AP43" i="46"/>
  <c r="G185" i="50"/>
  <c r="AF44" i="46"/>
  <c r="AK44" i="46"/>
  <c r="AP44" i="46"/>
  <c r="G186" i="50"/>
  <c r="AF48" i="46"/>
  <c r="AK48" i="46"/>
  <c r="AP48" i="46"/>
  <c r="G189" i="50"/>
  <c r="AF49" i="46"/>
  <c r="AK49" i="46"/>
  <c r="AP49" i="46"/>
  <c r="G190" i="50"/>
  <c r="AF50" i="46"/>
  <c r="AK50" i="46"/>
  <c r="AP50" i="46"/>
  <c r="G191" i="50"/>
  <c r="AF51" i="46"/>
  <c r="AK51" i="46"/>
  <c r="AP51" i="46"/>
  <c r="G192" i="50"/>
  <c r="AF52" i="46"/>
  <c r="AK52" i="46"/>
  <c r="AP52" i="46"/>
  <c r="G193" i="50"/>
  <c r="AF53" i="46"/>
  <c r="AK53" i="46"/>
  <c r="AP53" i="46"/>
  <c r="G194" i="50"/>
  <c r="AF54" i="46"/>
  <c r="AK54" i="46"/>
  <c r="AP54" i="46"/>
  <c r="G195" i="50"/>
  <c r="AF55" i="46"/>
  <c r="AK55" i="46"/>
  <c r="AP55" i="46"/>
  <c r="G196" i="50"/>
  <c r="AF56" i="46"/>
  <c r="AK56" i="46"/>
  <c r="AP56" i="46"/>
  <c r="G197" i="50"/>
  <c r="AF57" i="46"/>
  <c r="AK57" i="46"/>
  <c r="AP57" i="46"/>
  <c r="G198" i="50"/>
  <c r="AF58" i="46"/>
  <c r="AK58" i="46"/>
  <c r="AP58" i="46"/>
  <c r="G199" i="50"/>
  <c r="AF60" i="46"/>
  <c r="AK60" i="46"/>
  <c r="AP60" i="46"/>
  <c r="G200" i="50"/>
  <c r="AF61" i="46"/>
  <c r="AK61" i="46"/>
  <c r="AP61" i="46"/>
  <c r="G201" i="50"/>
  <c r="AF62" i="46"/>
  <c r="AK62" i="46"/>
  <c r="AP62" i="46"/>
  <c r="G202" i="50"/>
  <c r="AF63" i="46"/>
  <c r="AK63" i="46"/>
  <c r="AP63" i="46"/>
  <c r="G203" i="50"/>
  <c r="AF64" i="46"/>
  <c r="AK64" i="46"/>
  <c r="AP64" i="46"/>
  <c r="G204" i="50"/>
  <c r="AF65" i="46"/>
  <c r="AK65" i="46"/>
  <c r="AP65" i="46"/>
  <c r="G205" i="50"/>
  <c r="AF66" i="46"/>
  <c r="AK66" i="46"/>
  <c r="AP66" i="46"/>
  <c r="G206" i="50"/>
  <c r="AF67" i="46"/>
  <c r="AK67" i="46"/>
  <c r="AP67" i="46"/>
  <c r="G207" i="50"/>
  <c r="AF68" i="46"/>
  <c r="AK68" i="46"/>
  <c r="AP68" i="46"/>
  <c r="G208" i="50"/>
  <c r="AF69" i="46"/>
  <c r="AK69" i="46"/>
  <c r="AP69" i="46"/>
  <c r="G209" i="50"/>
  <c r="AF70" i="46"/>
  <c r="AK70" i="46"/>
  <c r="AP70" i="46"/>
  <c r="G210" i="50"/>
  <c r="AF72" i="46"/>
  <c r="AK72" i="46"/>
  <c r="AP72" i="46"/>
  <c r="G211" i="50"/>
  <c r="AF73" i="46"/>
  <c r="AK73" i="46"/>
  <c r="AP73" i="46"/>
  <c r="G212" i="50"/>
  <c r="AF74" i="46"/>
  <c r="AK74" i="46"/>
  <c r="AP74" i="46"/>
  <c r="G213" i="50"/>
  <c r="AF75" i="46"/>
  <c r="AK75" i="46"/>
  <c r="AP75" i="46"/>
  <c r="G214" i="50"/>
  <c r="AF76" i="46"/>
  <c r="AK76" i="46"/>
  <c r="AP76" i="46"/>
  <c r="G215" i="50"/>
  <c r="AF77" i="46"/>
  <c r="AK77" i="46"/>
  <c r="AP77" i="46"/>
  <c r="G216" i="50"/>
  <c r="AF78" i="46"/>
  <c r="AK78" i="46"/>
  <c r="AP78" i="46"/>
  <c r="G217" i="50"/>
  <c r="AF80" i="46"/>
  <c r="AK80" i="46"/>
  <c r="AP80" i="46"/>
  <c r="G218" i="50"/>
  <c r="AF81" i="46"/>
  <c r="AK81" i="46"/>
  <c r="AP81" i="46"/>
  <c r="G219" i="50"/>
  <c r="AF82" i="46"/>
  <c r="AK82" i="46"/>
  <c r="AP82" i="46"/>
  <c r="G220" i="50"/>
  <c r="AF83" i="46"/>
  <c r="AK83" i="46"/>
  <c r="AP83" i="46"/>
  <c r="G221" i="50"/>
  <c r="AF84" i="46"/>
  <c r="AK84" i="46"/>
  <c r="AP84" i="46"/>
  <c r="G222" i="50"/>
  <c r="AF85" i="46"/>
  <c r="AK85" i="46"/>
  <c r="AP85" i="46"/>
  <c r="G223" i="50"/>
  <c r="AF86" i="46"/>
  <c r="AK86" i="46"/>
  <c r="AP86" i="46"/>
  <c r="G224" i="50"/>
  <c r="AF87" i="46"/>
  <c r="AK87" i="46"/>
  <c r="AP87" i="46"/>
  <c r="G225" i="50"/>
  <c r="AF7" i="46"/>
  <c r="AK7" i="46"/>
  <c r="AP7" i="46"/>
  <c r="G151" i="50"/>
  <c r="V8" i="45"/>
  <c r="F78" i="50" s="1"/>
  <c r="V10" i="45"/>
  <c r="F80" i="50" s="1"/>
  <c r="V11" i="45"/>
  <c r="F81" i="50" s="1"/>
  <c r="V14" i="45"/>
  <c r="F84" i="50" s="1"/>
  <c r="V15" i="45"/>
  <c r="F85" i="50" s="1"/>
  <c r="V31" i="45"/>
  <c r="F99" i="50" s="1"/>
  <c r="V32" i="45"/>
  <c r="F100" i="50" s="1"/>
  <c r="V33" i="45"/>
  <c r="F101" i="50" s="1"/>
  <c r="V39" i="45"/>
  <c r="F107" i="50" s="1"/>
  <c r="V41" i="45"/>
  <c r="F109" i="50" s="1"/>
  <c r="V71" i="45"/>
  <c r="F136" i="50" s="1"/>
  <c r="V72" i="45"/>
  <c r="F137" i="50" s="1"/>
  <c r="V73" i="45"/>
  <c r="F138" i="50" s="1"/>
  <c r="V74" i="45"/>
  <c r="F139" i="50" s="1"/>
  <c r="V75" i="45"/>
  <c r="F140" i="50" s="1"/>
  <c r="V76" i="45"/>
  <c r="F141" i="50" s="1"/>
  <c r="V77" i="45"/>
  <c r="F142" i="50" s="1"/>
  <c r="V7" i="45"/>
  <c r="F77" i="50" s="1"/>
  <c r="AF8" i="45"/>
  <c r="AK8" i="45"/>
  <c r="AP8" i="45"/>
  <c r="G78" i="50"/>
  <c r="AF9" i="45"/>
  <c r="AK9" i="45"/>
  <c r="AP9" i="45"/>
  <c r="G79" i="50"/>
  <c r="AF10" i="45"/>
  <c r="AK10" i="45"/>
  <c r="AP10" i="45"/>
  <c r="G80" i="50"/>
  <c r="AF11" i="45"/>
  <c r="AK11" i="45"/>
  <c r="AP11" i="45"/>
  <c r="G81" i="50"/>
  <c r="AF12" i="45"/>
  <c r="AK12" i="45"/>
  <c r="AP12" i="45"/>
  <c r="G82" i="50"/>
  <c r="AF13" i="45"/>
  <c r="AK13" i="45"/>
  <c r="AP13" i="45"/>
  <c r="G83" i="50"/>
  <c r="AF14" i="45"/>
  <c r="AK14" i="45"/>
  <c r="AP14" i="45"/>
  <c r="G84" i="50"/>
  <c r="AF15" i="45"/>
  <c r="AK15" i="45"/>
  <c r="AP15" i="45"/>
  <c r="G85" i="50"/>
  <c r="AF18" i="45"/>
  <c r="AK18" i="45"/>
  <c r="AP18" i="45"/>
  <c r="G86" i="50"/>
  <c r="AF19" i="45"/>
  <c r="AK19" i="45"/>
  <c r="AP19" i="45"/>
  <c r="G87" i="50"/>
  <c r="AF20" i="45"/>
  <c r="AK20" i="45"/>
  <c r="AP20" i="45"/>
  <c r="G88" i="50"/>
  <c r="AF21" i="45"/>
  <c r="AK21" i="45"/>
  <c r="AP21" i="45"/>
  <c r="G89" i="50"/>
  <c r="AF22" i="45"/>
  <c r="AK22" i="45"/>
  <c r="AP22" i="45"/>
  <c r="G90" i="50"/>
  <c r="AF23" i="45"/>
  <c r="AK23" i="45"/>
  <c r="AP23" i="45"/>
  <c r="G91" i="50"/>
  <c r="AF24" i="45"/>
  <c r="AK24" i="45"/>
  <c r="AP24" i="45"/>
  <c r="G92" i="50"/>
  <c r="AF25" i="45"/>
  <c r="AK25" i="45"/>
  <c r="AP25" i="45"/>
  <c r="G93" i="50"/>
  <c r="AF26" i="45"/>
  <c r="AK26" i="45"/>
  <c r="AP26" i="45"/>
  <c r="G94" i="50"/>
  <c r="AF27" i="45"/>
  <c r="AK27" i="45"/>
  <c r="AP27" i="45"/>
  <c r="G95" i="50"/>
  <c r="AF28" i="45"/>
  <c r="AK28" i="45"/>
  <c r="AP28" i="45"/>
  <c r="G96" i="50"/>
  <c r="AF29" i="45"/>
  <c r="AK29" i="45"/>
  <c r="AP29" i="45"/>
  <c r="G97" i="50"/>
  <c r="AF30" i="45"/>
  <c r="AK30" i="45"/>
  <c r="AP30" i="45"/>
  <c r="G98" i="50"/>
  <c r="AF31" i="45"/>
  <c r="AK31" i="45"/>
  <c r="AP31" i="45"/>
  <c r="G99" i="50"/>
  <c r="AF32" i="45"/>
  <c r="AK32" i="45"/>
  <c r="AP32" i="45"/>
  <c r="G100" i="50"/>
  <c r="AF33" i="45"/>
  <c r="AK33" i="45"/>
  <c r="AP33" i="45"/>
  <c r="G101" i="50"/>
  <c r="AF34" i="45"/>
  <c r="AK34" i="45"/>
  <c r="AP34" i="45"/>
  <c r="G102" i="50"/>
  <c r="AF35" i="45"/>
  <c r="AK35" i="45"/>
  <c r="AP35" i="45"/>
  <c r="G103" i="50"/>
  <c r="AF36" i="45"/>
  <c r="AK36" i="45"/>
  <c r="AP36" i="45"/>
  <c r="G104" i="50"/>
  <c r="AF37" i="45"/>
  <c r="AK37" i="45"/>
  <c r="AP37" i="45"/>
  <c r="G105" i="50"/>
  <c r="AF38" i="45"/>
  <c r="AK38" i="45"/>
  <c r="AP38" i="45"/>
  <c r="G106" i="50"/>
  <c r="AF39" i="45"/>
  <c r="AK39" i="45"/>
  <c r="AP39" i="45"/>
  <c r="G107" i="50"/>
  <c r="AF40" i="45"/>
  <c r="AK40" i="45"/>
  <c r="AP40" i="45"/>
  <c r="G108" i="50"/>
  <c r="AF41" i="45"/>
  <c r="AK41" i="45"/>
  <c r="AP41" i="45"/>
  <c r="G109" i="50"/>
  <c r="AF45" i="45"/>
  <c r="AK45" i="45"/>
  <c r="AP45" i="45"/>
  <c r="G112" i="50"/>
  <c r="AF46" i="45"/>
  <c r="AK46" i="45"/>
  <c r="AP46" i="45"/>
  <c r="G113" i="50"/>
  <c r="AF47" i="45"/>
  <c r="AK47" i="45"/>
  <c r="AP47" i="45"/>
  <c r="G114" i="50"/>
  <c r="AF48" i="45"/>
  <c r="AK48" i="45"/>
  <c r="AP48" i="45"/>
  <c r="G115" i="50"/>
  <c r="AF49" i="45"/>
  <c r="AK49" i="45"/>
  <c r="AP49" i="45"/>
  <c r="G116" i="50"/>
  <c r="AF50" i="45"/>
  <c r="AK50" i="45"/>
  <c r="AP50" i="45"/>
  <c r="G117" i="50"/>
  <c r="AF51" i="45"/>
  <c r="AK51" i="45"/>
  <c r="AP51" i="45"/>
  <c r="G118" i="50"/>
  <c r="AF52" i="45"/>
  <c r="AK52" i="45"/>
  <c r="AP52" i="45"/>
  <c r="G119" i="50"/>
  <c r="AF53" i="45"/>
  <c r="AK53" i="45"/>
  <c r="AP53" i="45"/>
  <c r="G120" i="50"/>
  <c r="AF54" i="45"/>
  <c r="AK54" i="45"/>
  <c r="AP54" i="45"/>
  <c r="G121" i="50"/>
  <c r="AF55" i="45"/>
  <c r="AK55" i="45"/>
  <c r="AP55" i="45"/>
  <c r="G122" i="50"/>
  <c r="AF56" i="45"/>
  <c r="AK56" i="45"/>
  <c r="AP56" i="45"/>
  <c r="G123" i="50"/>
  <c r="AF57" i="45"/>
  <c r="AK57" i="45"/>
  <c r="AP57" i="45"/>
  <c r="G124" i="50"/>
  <c r="AF59" i="45"/>
  <c r="AK59" i="45"/>
  <c r="AP59" i="45"/>
  <c r="G125" i="50"/>
  <c r="AF60" i="45"/>
  <c r="AK60" i="45"/>
  <c r="AP60" i="45"/>
  <c r="G126" i="50"/>
  <c r="AF61" i="45"/>
  <c r="AK61" i="45"/>
  <c r="AP61" i="45"/>
  <c r="G127" i="50"/>
  <c r="AF62" i="45"/>
  <c r="AK62" i="45"/>
  <c r="AP62" i="45"/>
  <c r="G128" i="50"/>
  <c r="AF63" i="45"/>
  <c r="AK63" i="45"/>
  <c r="AP63" i="45"/>
  <c r="G129" i="50"/>
  <c r="AF64" i="45"/>
  <c r="AK64" i="45"/>
  <c r="AP64" i="45"/>
  <c r="G130" i="50"/>
  <c r="AF65" i="45"/>
  <c r="AK65" i="45"/>
  <c r="AP65" i="45"/>
  <c r="G131" i="50"/>
  <c r="AF66" i="45"/>
  <c r="AK66" i="45"/>
  <c r="AP66" i="45"/>
  <c r="G132" i="50"/>
  <c r="AF67" i="45"/>
  <c r="AK67" i="45"/>
  <c r="AP67" i="45"/>
  <c r="G133" i="50"/>
  <c r="AF68" i="45"/>
  <c r="AK68" i="45"/>
  <c r="AP68" i="45"/>
  <c r="G134" i="50"/>
  <c r="AF69" i="45"/>
  <c r="AK69" i="45"/>
  <c r="AP69" i="45"/>
  <c r="G135" i="50"/>
  <c r="AF71" i="45"/>
  <c r="AK71" i="45"/>
  <c r="AP71" i="45"/>
  <c r="G136" i="50"/>
  <c r="AF72" i="45"/>
  <c r="AK72" i="45"/>
  <c r="AP72" i="45"/>
  <c r="G137" i="50"/>
  <c r="AF73" i="45"/>
  <c r="AK73" i="45"/>
  <c r="AP73" i="45"/>
  <c r="G138" i="50"/>
  <c r="AF74" i="45"/>
  <c r="AK74" i="45"/>
  <c r="AP74" i="45"/>
  <c r="G139" i="50"/>
  <c r="AF75" i="45"/>
  <c r="AK75" i="45"/>
  <c r="AP75" i="45"/>
  <c r="G140" i="50"/>
  <c r="AF76" i="45"/>
  <c r="AK76" i="45"/>
  <c r="AP76" i="45"/>
  <c r="G141" i="50"/>
  <c r="AF77" i="45"/>
  <c r="AK77" i="45"/>
  <c r="AP77" i="45"/>
  <c r="G142" i="50"/>
  <c r="AF79" i="45"/>
  <c r="AK79" i="45"/>
  <c r="AP79" i="45"/>
  <c r="G143" i="50"/>
  <c r="AF80" i="45"/>
  <c r="AK80" i="45"/>
  <c r="AP80" i="45"/>
  <c r="G144" i="50"/>
  <c r="AF81" i="45"/>
  <c r="AK81" i="45"/>
  <c r="AP81" i="45"/>
  <c r="G145" i="50"/>
  <c r="AF82" i="45"/>
  <c r="AK82" i="45"/>
  <c r="AP82" i="45"/>
  <c r="G146" i="50"/>
  <c r="AF83" i="45"/>
  <c r="AK83" i="45"/>
  <c r="AP83" i="45"/>
  <c r="G147" i="50"/>
  <c r="AF84" i="45"/>
  <c r="AK84" i="45"/>
  <c r="AP84" i="45"/>
  <c r="G148" i="50"/>
  <c r="AF85" i="45"/>
  <c r="AK85" i="45"/>
  <c r="AP85" i="45"/>
  <c r="G149" i="50"/>
  <c r="AF86" i="45"/>
  <c r="AK86" i="45"/>
  <c r="AP86" i="45"/>
  <c r="G150" i="50"/>
  <c r="AF7" i="45"/>
  <c r="AK7" i="45"/>
  <c r="AP7" i="45"/>
  <c r="G77" i="50"/>
  <c r="V8" i="44"/>
  <c r="F3" i="50" s="1"/>
  <c r="V10" i="44"/>
  <c r="F5" i="50" s="1"/>
  <c r="V11" i="44"/>
  <c r="F6" i="50" s="1"/>
  <c r="V14" i="44"/>
  <c r="F9" i="50" s="1"/>
  <c r="V33" i="44"/>
  <c r="F26" i="50" s="1"/>
  <c r="V34" i="44"/>
  <c r="F27" i="50" s="1"/>
  <c r="V35" i="44"/>
  <c r="F28" i="50" s="1"/>
  <c r="V39" i="44"/>
  <c r="F32" i="50" s="1"/>
  <c r="V72" i="44"/>
  <c r="F62" i="50" s="1"/>
  <c r="V73" i="44"/>
  <c r="F63" i="50" s="1"/>
  <c r="V74" i="44"/>
  <c r="F64" i="50" s="1"/>
  <c r="V75" i="44"/>
  <c r="F65" i="50" s="1"/>
  <c r="V76" i="44"/>
  <c r="F66" i="50" s="1"/>
  <c r="V77" i="44"/>
  <c r="F67" i="50" s="1"/>
  <c r="V78" i="44"/>
  <c r="F68" i="50" s="1"/>
  <c r="V7" i="44"/>
  <c r="F2" i="50" s="1"/>
  <c r="AF8" i="44"/>
  <c r="AK8" i="44"/>
  <c r="AP8" i="44"/>
  <c r="G3" i="50"/>
  <c r="AF9" i="44"/>
  <c r="AK9" i="44"/>
  <c r="AP9" i="44"/>
  <c r="G4" i="50"/>
  <c r="AF10" i="44"/>
  <c r="AK10" i="44"/>
  <c r="AP10" i="44"/>
  <c r="G5" i="50"/>
  <c r="AF11" i="44"/>
  <c r="AK11" i="44"/>
  <c r="AP11" i="44"/>
  <c r="G6" i="50"/>
  <c r="AF12" i="44"/>
  <c r="AK12" i="44"/>
  <c r="AP12" i="44"/>
  <c r="G7" i="50"/>
  <c r="AF13" i="44"/>
  <c r="AK13" i="44"/>
  <c r="AP13" i="44"/>
  <c r="G8" i="50"/>
  <c r="AF14" i="44"/>
  <c r="AK14" i="44"/>
  <c r="AP14" i="44"/>
  <c r="G9" i="50"/>
  <c r="AF15" i="44"/>
  <c r="AK15" i="44"/>
  <c r="AP15" i="44"/>
  <c r="G10" i="50"/>
  <c r="AF18" i="44"/>
  <c r="AK18" i="44"/>
  <c r="AP18" i="44"/>
  <c r="G11" i="50"/>
  <c r="AF19" i="44"/>
  <c r="AK19" i="44"/>
  <c r="AP19" i="44"/>
  <c r="G12" i="50"/>
  <c r="AF20" i="44"/>
  <c r="AK20" i="44"/>
  <c r="AP20" i="44"/>
  <c r="G13" i="50"/>
  <c r="AF21" i="44"/>
  <c r="AK21" i="44"/>
  <c r="AP21" i="44"/>
  <c r="G14" i="50"/>
  <c r="AF22" i="44"/>
  <c r="AK22" i="44"/>
  <c r="AP22" i="44"/>
  <c r="G15" i="50"/>
  <c r="AF23" i="44"/>
  <c r="AK23" i="44"/>
  <c r="AP23" i="44"/>
  <c r="G16" i="50"/>
  <c r="AF24" i="44"/>
  <c r="AK24" i="44"/>
  <c r="AP24" i="44"/>
  <c r="G17" i="50"/>
  <c r="AF25" i="44"/>
  <c r="AK25" i="44"/>
  <c r="AP25" i="44"/>
  <c r="G18" i="50"/>
  <c r="AF26" i="44"/>
  <c r="AK26" i="44"/>
  <c r="AP26" i="44"/>
  <c r="G19" i="50"/>
  <c r="AF27" i="44"/>
  <c r="AK27" i="44"/>
  <c r="AP27" i="44"/>
  <c r="G20" i="50"/>
  <c r="AF28" i="44"/>
  <c r="AK28" i="44"/>
  <c r="AP28" i="44"/>
  <c r="G21" i="50"/>
  <c r="AF29" i="44"/>
  <c r="AK29" i="44"/>
  <c r="AP29" i="44"/>
  <c r="G22" i="50"/>
  <c r="AF30" i="44"/>
  <c r="AK30" i="44"/>
  <c r="AP30" i="44"/>
  <c r="G23" i="50"/>
  <c r="AF31" i="44"/>
  <c r="AK31" i="44"/>
  <c r="AP31" i="44"/>
  <c r="G24" i="50"/>
  <c r="AF32" i="44"/>
  <c r="AK32" i="44"/>
  <c r="AP32" i="44"/>
  <c r="G25" i="50"/>
  <c r="AF33" i="44"/>
  <c r="AK33" i="44"/>
  <c r="AP33" i="44"/>
  <c r="G26" i="50"/>
  <c r="AF34" i="44"/>
  <c r="AK34" i="44"/>
  <c r="AP34" i="44"/>
  <c r="G27" i="50"/>
  <c r="AF35" i="44"/>
  <c r="AK35" i="44"/>
  <c r="AP35" i="44"/>
  <c r="G28" i="50"/>
  <c r="AF36" i="44"/>
  <c r="AK36" i="44"/>
  <c r="AP36" i="44"/>
  <c r="G29" i="50"/>
  <c r="AF37" i="44"/>
  <c r="AK37" i="44"/>
  <c r="AP37" i="44"/>
  <c r="G30" i="50"/>
  <c r="AF38" i="44"/>
  <c r="AK38" i="44"/>
  <c r="AP38" i="44"/>
  <c r="G31" i="50"/>
  <c r="AF39" i="44"/>
  <c r="AK39" i="44"/>
  <c r="AP39" i="44"/>
  <c r="G32" i="50"/>
  <c r="AF40" i="44"/>
  <c r="AK40" i="44"/>
  <c r="AP40" i="44"/>
  <c r="G33" i="50"/>
  <c r="AF41" i="44"/>
  <c r="AK41" i="44"/>
  <c r="AP41" i="44"/>
  <c r="G34" i="50"/>
  <c r="AF42" i="44"/>
  <c r="AK42" i="44"/>
  <c r="AP42" i="44"/>
  <c r="G35" i="50"/>
  <c r="AF43" i="44"/>
  <c r="AK43" i="44"/>
  <c r="AP43" i="44"/>
  <c r="G36" i="50"/>
  <c r="AF44" i="44"/>
  <c r="AK44" i="44"/>
  <c r="AP44" i="44"/>
  <c r="G37" i="50"/>
  <c r="AF48" i="44"/>
  <c r="AK48" i="44"/>
  <c r="AP48" i="44"/>
  <c r="G40" i="50"/>
  <c r="AF49" i="44"/>
  <c r="AK49" i="44"/>
  <c r="AP49" i="44"/>
  <c r="G41" i="50"/>
  <c r="AF50" i="44"/>
  <c r="AK50" i="44"/>
  <c r="AP50" i="44"/>
  <c r="G42" i="50"/>
  <c r="AF51" i="44"/>
  <c r="AK51" i="44"/>
  <c r="AP51" i="44"/>
  <c r="G43" i="50"/>
  <c r="AF52" i="44"/>
  <c r="AK52" i="44"/>
  <c r="AP52" i="44"/>
  <c r="G44" i="50"/>
  <c r="AF53" i="44"/>
  <c r="AK53" i="44"/>
  <c r="AP53" i="44"/>
  <c r="G45" i="50"/>
  <c r="AF54" i="44"/>
  <c r="AK54" i="44"/>
  <c r="AP54" i="44"/>
  <c r="G46" i="50"/>
  <c r="AF55" i="44"/>
  <c r="AK55" i="44"/>
  <c r="AP55" i="44"/>
  <c r="G47" i="50"/>
  <c r="AF56" i="44"/>
  <c r="AK56" i="44"/>
  <c r="AP56" i="44"/>
  <c r="G48" i="50"/>
  <c r="AF57" i="44"/>
  <c r="AK57" i="44"/>
  <c r="AP57" i="44"/>
  <c r="G49" i="50"/>
  <c r="AF58" i="44"/>
  <c r="AK58" i="44"/>
  <c r="AP58" i="44"/>
  <c r="G50" i="50"/>
  <c r="AF60" i="44"/>
  <c r="AK60" i="44"/>
  <c r="AP60" i="44"/>
  <c r="G51" i="50"/>
  <c r="AF61" i="44"/>
  <c r="AK61" i="44"/>
  <c r="AP61" i="44"/>
  <c r="G52" i="50"/>
  <c r="AF62" i="44"/>
  <c r="AK62" i="44"/>
  <c r="AP62" i="44"/>
  <c r="G53" i="50"/>
  <c r="AF63" i="44"/>
  <c r="AK63" i="44"/>
  <c r="AP63" i="44"/>
  <c r="G54" i="50"/>
  <c r="AF64" i="44"/>
  <c r="AK64" i="44"/>
  <c r="AP64" i="44"/>
  <c r="G55" i="50"/>
  <c r="AF65" i="44"/>
  <c r="AK65" i="44"/>
  <c r="AP65" i="44"/>
  <c r="G56" i="50"/>
  <c r="AF66" i="44"/>
  <c r="AK66" i="44"/>
  <c r="AP66" i="44"/>
  <c r="G57" i="50"/>
  <c r="AF67" i="44"/>
  <c r="AK67" i="44"/>
  <c r="AP67" i="44"/>
  <c r="G58" i="50"/>
  <c r="AF68" i="44"/>
  <c r="AK68" i="44"/>
  <c r="AP68" i="44"/>
  <c r="G59" i="50"/>
  <c r="AF69" i="44"/>
  <c r="AK69" i="44"/>
  <c r="AP69" i="44"/>
  <c r="G60" i="50"/>
  <c r="AF70" i="44"/>
  <c r="AK70" i="44"/>
  <c r="AP70" i="44"/>
  <c r="G61" i="50"/>
  <c r="AF72" i="44"/>
  <c r="AK72" i="44"/>
  <c r="AP72" i="44"/>
  <c r="G62" i="50"/>
  <c r="AF73" i="44"/>
  <c r="AK73" i="44"/>
  <c r="AP73" i="44"/>
  <c r="G63" i="50"/>
  <c r="AF74" i="44"/>
  <c r="AK74" i="44"/>
  <c r="AP74" i="44"/>
  <c r="G64" i="50"/>
  <c r="AF75" i="44"/>
  <c r="AK75" i="44"/>
  <c r="AP75" i="44"/>
  <c r="G65" i="50"/>
  <c r="AF76" i="44"/>
  <c r="AK76" i="44"/>
  <c r="AP76" i="44"/>
  <c r="G66" i="50"/>
  <c r="AF77" i="44"/>
  <c r="AK77" i="44"/>
  <c r="AP77" i="44"/>
  <c r="G67" i="50"/>
  <c r="AF78" i="44"/>
  <c r="AK78" i="44"/>
  <c r="AP78" i="44"/>
  <c r="G68" i="50"/>
  <c r="AF80" i="44"/>
  <c r="AK80" i="44"/>
  <c r="AP80" i="44"/>
  <c r="G69" i="50"/>
  <c r="AF81" i="44"/>
  <c r="AK81" i="44"/>
  <c r="AP81" i="44"/>
  <c r="G70" i="50"/>
  <c r="AF82" i="44"/>
  <c r="AK82" i="44"/>
  <c r="AP82" i="44"/>
  <c r="G71" i="50"/>
  <c r="AF83" i="44"/>
  <c r="AK83" i="44"/>
  <c r="AP83" i="44"/>
  <c r="G72" i="50"/>
  <c r="AF84" i="44"/>
  <c r="AK84" i="44"/>
  <c r="AP84" i="44"/>
  <c r="G73" i="50"/>
  <c r="AF85" i="44"/>
  <c r="AK85" i="44"/>
  <c r="AP85" i="44"/>
  <c r="G74" i="50"/>
  <c r="AF86" i="44"/>
  <c r="AK86" i="44"/>
  <c r="AP86" i="44"/>
  <c r="G75" i="50"/>
  <c r="AF87" i="44"/>
  <c r="AK87" i="44"/>
  <c r="AP87" i="44"/>
  <c r="G76" i="50"/>
  <c r="AF7" i="44"/>
  <c r="AK7" i="44"/>
  <c r="AP7" i="44"/>
  <c r="G2" i="50"/>
  <c r="V80" i="45"/>
  <c r="F144" i="50" s="1"/>
  <c r="V87" i="47"/>
  <c r="F299" i="50" s="1"/>
  <c r="V72" i="49"/>
  <c r="F444" i="50" s="1"/>
  <c r="V79" i="45"/>
  <c r="F143" i="50" s="1"/>
  <c r="V85" i="44"/>
  <c r="F74" i="50" s="1"/>
  <c r="V86" i="45"/>
  <c r="F150" i="50" s="1"/>
  <c r="V83" i="44"/>
  <c r="F72" i="50" s="1"/>
  <c r="V85" i="45"/>
  <c r="F149" i="50" s="1"/>
  <c r="V81" i="44"/>
  <c r="F70" i="50" s="1"/>
  <c r="V84" i="45"/>
  <c r="F148" i="50" s="1"/>
  <c r="V83" i="45"/>
  <c r="F147" i="50" s="1"/>
  <c r="V85" i="46"/>
  <c r="F223" i="50" s="1"/>
  <c r="V77" i="49"/>
  <c r="F449" i="50" s="1"/>
  <c r="V82" i="45"/>
  <c r="F146" i="50" s="1"/>
  <c r="V83" i="46"/>
  <c r="F221" i="50" s="1"/>
  <c r="V81" i="45"/>
  <c r="F145" i="50" s="1"/>
  <c r="V81" i="46"/>
  <c r="F219" i="50" s="1"/>
  <c r="V89" i="47"/>
  <c r="F301" i="50" s="1"/>
  <c r="V73" i="49"/>
  <c r="F445" i="50" s="1"/>
  <c r="R74" i="53"/>
  <c r="R83" i="53"/>
  <c r="R84" i="53"/>
  <c r="R73" i="53"/>
  <c r="R64" i="53"/>
  <c r="R63" i="53"/>
  <c r="R54" i="53"/>
  <c r="R53" i="53"/>
  <c r="R44" i="53"/>
  <c r="R43" i="53"/>
  <c r="R34" i="53"/>
  <c r="R33" i="53"/>
  <c r="R4" i="53"/>
  <c r="R3" i="53"/>
  <c r="L84" i="53"/>
  <c r="L83" i="53"/>
  <c r="L74" i="53"/>
  <c r="L73" i="53"/>
  <c r="L64" i="53"/>
  <c r="L61" i="53" s="1"/>
  <c r="L63" i="53"/>
  <c r="L54" i="53"/>
  <c r="L53" i="53"/>
  <c r="L51" i="53" s="1"/>
  <c r="L44" i="53"/>
  <c r="L43" i="53"/>
  <c r="L34" i="53"/>
  <c r="L33" i="53"/>
  <c r="L4" i="53"/>
  <c r="L1" i="53" s="1"/>
  <c r="L3" i="53"/>
  <c r="I84" i="53"/>
  <c r="I83" i="53"/>
  <c r="I74" i="53"/>
  <c r="I73" i="53"/>
  <c r="I64" i="53"/>
  <c r="I63" i="53"/>
  <c r="I54" i="53"/>
  <c r="I53" i="53"/>
  <c r="I44" i="53"/>
  <c r="I43" i="53"/>
  <c r="I34" i="53"/>
  <c r="I33" i="53"/>
  <c r="I4" i="53"/>
  <c r="I3" i="53"/>
  <c r="F84" i="53"/>
  <c r="F83" i="53"/>
  <c r="F74" i="53"/>
  <c r="F73" i="53"/>
  <c r="F64" i="53"/>
  <c r="F63" i="53"/>
  <c r="F54" i="53"/>
  <c r="F53" i="53"/>
  <c r="F44" i="53"/>
  <c r="F43" i="53"/>
  <c r="F34" i="53"/>
  <c r="F33" i="53"/>
  <c r="F4" i="53"/>
  <c r="F3" i="53"/>
  <c r="C84" i="53"/>
  <c r="C83" i="53"/>
  <c r="C74" i="53"/>
  <c r="C73" i="53"/>
  <c r="C64" i="53"/>
  <c r="C63" i="53"/>
  <c r="C54" i="53"/>
  <c r="C53" i="53"/>
  <c r="C44" i="53"/>
  <c r="C43" i="53"/>
  <c r="C34" i="53"/>
  <c r="C33" i="53"/>
  <c r="C4" i="53"/>
  <c r="C3" i="53"/>
  <c r="L41" i="53"/>
  <c r="L81" i="53"/>
  <c r="R51" i="53"/>
  <c r="R61" i="53"/>
  <c r="R1" i="53"/>
  <c r="R71" i="53"/>
  <c r="R41" i="53"/>
  <c r="R81" i="53"/>
  <c r="I1" i="53"/>
  <c r="L31" i="53"/>
  <c r="R31" i="53"/>
  <c r="I31" i="53"/>
  <c r="I71" i="53"/>
  <c r="F31" i="53"/>
  <c r="F71" i="53"/>
  <c r="I81" i="53"/>
  <c r="L71" i="53"/>
  <c r="I61" i="53"/>
  <c r="I41" i="53"/>
  <c r="I51" i="53"/>
  <c r="C31" i="53"/>
  <c r="C71" i="53"/>
  <c r="F81" i="53"/>
  <c r="F51" i="53"/>
  <c r="F1" i="53"/>
  <c r="F61" i="53"/>
  <c r="C1" i="53"/>
  <c r="C61" i="53"/>
  <c r="C41" i="53"/>
  <c r="C81" i="53"/>
  <c r="F41" i="53"/>
  <c r="C51" i="53"/>
  <c r="S84" i="53"/>
  <c r="S74" i="53"/>
  <c r="S64" i="53"/>
  <c r="S54" i="53"/>
  <c r="S44" i="53"/>
  <c r="S34" i="53"/>
  <c r="S4" i="53"/>
  <c r="M84" i="53"/>
  <c r="M81" i="53" s="1"/>
  <c r="M74" i="53"/>
  <c r="M64" i="53"/>
  <c r="M61" i="53" s="1"/>
  <c r="M54" i="53"/>
  <c r="M44" i="53"/>
  <c r="M34" i="53"/>
  <c r="M31" i="53" s="1"/>
  <c r="M4" i="53"/>
  <c r="J84" i="53"/>
  <c r="J74" i="53"/>
  <c r="J64" i="53"/>
  <c r="J54" i="53"/>
  <c r="J44" i="53"/>
  <c r="J34" i="53"/>
  <c r="J4" i="53"/>
  <c r="G73" i="53"/>
  <c r="G63" i="53"/>
  <c r="G53" i="53"/>
  <c r="G43" i="53"/>
  <c r="G33" i="53"/>
  <c r="G3" i="53"/>
  <c r="G84" i="53"/>
  <c r="G44" i="53"/>
  <c r="G74" i="53"/>
  <c r="G64" i="53"/>
  <c r="G54" i="53"/>
  <c r="G34" i="53"/>
  <c r="G4" i="53"/>
  <c r="S61" i="53"/>
  <c r="G81" i="53"/>
  <c r="J61" i="53"/>
  <c r="G41" i="53"/>
  <c r="S81" i="53"/>
  <c r="J71" i="53"/>
  <c r="M51" i="53"/>
  <c r="S51" i="53"/>
  <c r="J81" i="53"/>
  <c r="G71" i="53"/>
  <c r="G61" i="53"/>
  <c r="S71" i="53"/>
  <c r="M71" i="53"/>
  <c r="J51" i="53"/>
  <c r="G51" i="53"/>
  <c r="G31" i="53"/>
  <c r="D84" i="53"/>
  <c r="D74" i="53"/>
  <c r="D64" i="53"/>
  <c r="D54" i="53"/>
  <c r="D44" i="53"/>
  <c r="D81" i="53"/>
  <c r="D51" i="53"/>
  <c r="D71" i="53"/>
  <c r="D61" i="53"/>
  <c r="A89" i="48"/>
  <c r="B381" i="50"/>
  <c r="A88" i="48"/>
  <c r="B380" i="50"/>
  <c r="A87" i="48"/>
  <c r="B379" i="50"/>
  <c r="A86" i="48"/>
  <c r="B378" i="50"/>
  <c r="A85" i="48"/>
  <c r="B377" i="50"/>
  <c r="A92" i="48"/>
  <c r="B384" i="50"/>
  <c r="A91" i="48"/>
  <c r="B383" i="50"/>
  <c r="A83" i="48"/>
  <c r="B376" i="50"/>
  <c r="A82" i="48"/>
  <c r="B375" i="50"/>
  <c r="A81" i="48"/>
  <c r="B374" i="50"/>
  <c r="A80" i="48"/>
  <c r="B373" i="50"/>
  <c r="A79" i="48"/>
  <c r="B372" i="50"/>
  <c r="A78" i="48"/>
  <c r="B371" i="50"/>
  <c r="A77" i="48"/>
  <c r="B370" i="50"/>
  <c r="A70" i="48"/>
  <c r="B364" i="50"/>
  <c r="A69" i="48"/>
  <c r="B363" i="50"/>
  <c r="A68" i="48"/>
  <c r="B362" i="50"/>
  <c r="A67" i="48"/>
  <c r="B361" i="50"/>
  <c r="A66" i="48"/>
  <c r="B360" i="50"/>
  <c r="A65" i="48"/>
  <c r="B359" i="50"/>
  <c r="B369" i="50"/>
  <c r="B368" i="50"/>
  <c r="A73" i="48"/>
  <c r="B367" i="50"/>
  <c r="A72" i="48"/>
  <c r="B366" i="50"/>
  <c r="A71" i="48"/>
  <c r="B365" i="50"/>
  <c r="A63" i="48"/>
  <c r="B358" i="50"/>
  <c r="A62" i="48"/>
  <c r="B357" i="50"/>
  <c r="A61" i="48"/>
  <c r="B356" i="50"/>
  <c r="A60" i="48"/>
  <c r="B355" i="50" s="1"/>
  <c r="A59" i="48"/>
  <c r="B354" i="50"/>
  <c r="A58" i="48"/>
  <c r="B353" i="50"/>
  <c r="A57" i="48"/>
  <c r="B352" i="50"/>
  <c r="A56" i="48"/>
  <c r="B351" i="50"/>
  <c r="A55" i="48"/>
  <c r="B350" i="50"/>
  <c r="A54" i="48"/>
  <c r="B349" i="50"/>
  <c r="A53" i="48"/>
  <c r="B348" i="50"/>
  <c r="A49" i="48"/>
  <c r="B345" i="50"/>
  <c r="A48" i="48"/>
  <c r="B344" i="50"/>
  <c r="A47" i="48"/>
  <c r="B343" i="50"/>
  <c r="A46" i="48"/>
  <c r="B342" i="50"/>
  <c r="A45" i="48"/>
  <c r="B341" i="50"/>
  <c r="A44" i="48"/>
  <c r="B340" i="50"/>
  <c r="A14" i="46"/>
  <c r="B158" i="50"/>
  <c r="A14" i="47"/>
  <c r="B233" i="50" s="1"/>
  <c r="A14" i="48"/>
  <c r="B313" i="50"/>
  <c r="A15" i="46"/>
  <c r="B159" i="50"/>
  <c r="A14" i="45"/>
  <c r="B84" i="50"/>
  <c r="A14" i="44"/>
  <c r="B9" i="50"/>
  <c r="A77" i="49"/>
  <c r="B449" i="50"/>
  <c r="A76" i="49"/>
  <c r="B448" i="50"/>
  <c r="A75" i="49"/>
  <c r="B447" i="50"/>
  <c r="A74" i="49"/>
  <c r="B446" i="50"/>
  <c r="A73" i="49"/>
  <c r="B445" i="50"/>
  <c r="A72" i="49"/>
  <c r="B444" i="50"/>
  <c r="Y79" i="49"/>
  <c r="A79" i="49"/>
  <c r="B451" i="50"/>
  <c r="A78" i="49"/>
  <c r="B450" i="50"/>
  <c r="A70" i="49"/>
  <c r="B443" i="50"/>
  <c r="A68" i="49"/>
  <c r="B441" i="50"/>
  <c r="A66" i="49"/>
  <c r="B439" i="50"/>
  <c r="A64" i="49"/>
  <c r="B437" i="50"/>
  <c r="A69" i="49"/>
  <c r="B442" i="50"/>
  <c r="A67" i="49"/>
  <c r="B440" i="50"/>
  <c r="A65" i="49"/>
  <c r="B438" i="50"/>
  <c r="A57" i="49"/>
  <c r="B431" i="50"/>
  <c r="A56" i="49"/>
  <c r="B430" i="50"/>
  <c r="A55" i="49"/>
  <c r="B429" i="50"/>
  <c r="A54" i="49"/>
  <c r="B428" i="50"/>
  <c r="A53" i="49"/>
  <c r="B427" i="50"/>
  <c r="A52" i="49"/>
  <c r="B426" i="50"/>
  <c r="B436" i="50"/>
  <c r="B435" i="50"/>
  <c r="A60" i="49"/>
  <c r="B434" i="50"/>
  <c r="A59" i="49"/>
  <c r="B433" i="50"/>
  <c r="A58" i="49"/>
  <c r="B432" i="50"/>
  <c r="A50" i="49"/>
  <c r="B425" i="50"/>
  <c r="A49" i="49"/>
  <c r="B424" i="50"/>
  <c r="A48" i="49"/>
  <c r="B423" i="50"/>
  <c r="A47" i="49"/>
  <c r="B422" i="50"/>
  <c r="A46" i="49"/>
  <c r="B421" i="50"/>
  <c r="A45" i="49"/>
  <c r="B420" i="50"/>
  <c r="A44" i="49"/>
  <c r="B419" i="50"/>
  <c r="A43" i="49"/>
  <c r="B418" i="50"/>
  <c r="A42" i="49"/>
  <c r="B417" i="50"/>
  <c r="A41" i="49"/>
  <c r="B416" i="50"/>
  <c r="A40" i="49"/>
  <c r="B415" i="50"/>
  <c r="A36" i="49"/>
  <c r="B412" i="50"/>
  <c r="A35" i="49"/>
  <c r="B411" i="50"/>
  <c r="A34" i="49"/>
  <c r="B410" i="50"/>
  <c r="A33" i="49"/>
  <c r="B409" i="50"/>
  <c r="A32" i="49"/>
  <c r="B408" i="50"/>
  <c r="A31" i="49"/>
  <c r="B407" i="50"/>
  <c r="A16" i="49"/>
  <c r="B394" i="50"/>
  <c r="A15" i="49"/>
  <c r="B393" i="50"/>
  <c r="A13" i="49"/>
  <c r="B391" i="50"/>
  <c r="A10" i="49"/>
  <c r="B388" i="50"/>
  <c r="A11" i="49"/>
  <c r="B389" i="50"/>
  <c r="A12" i="49"/>
  <c r="B390" i="50"/>
  <c r="A8" i="49"/>
  <c r="B386" i="50"/>
  <c r="A7" i="49"/>
  <c r="B385" i="50"/>
  <c r="A15" i="48"/>
  <c r="B314" i="50"/>
  <c r="A10" i="48"/>
  <c r="B309" i="50"/>
  <c r="A11" i="48"/>
  <c r="B310" i="50"/>
  <c r="A8" i="48"/>
  <c r="B307" i="50"/>
  <c r="A7" i="48"/>
  <c r="B306" i="50"/>
  <c r="A91" i="47"/>
  <c r="B303" i="50"/>
  <c r="A90" i="47"/>
  <c r="B302" i="50" s="1"/>
  <c r="A89" i="47"/>
  <c r="B301" i="50" s="1"/>
  <c r="A88" i="47"/>
  <c r="B300" i="50"/>
  <c r="A87" i="47"/>
  <c r="B299" i="50"/>
  <c r="A86" i="47"/>
  <c r="B298" i="50" s="1"/>
  <c r="A84" i="47"/>
  <c r="B297" i="50" s="1"/>
  <c r="A82" i="47"/>
  <c r="B295" i="50"/>
  <c r="A80" i="47"/>
  <c r="B293" i="50" s="1"/>
  <c r="A78" i="47"/>
  <c r="B291" i="50" s="1"/>
  <c r="A83" i="47"/>
  <c r="B296" i="50" s="1"/>
  <c r="A81" i="47"/>
  <c r="B294" i="50"/>
  <c r="A79" i="47"/>
  <c r="B292" i="50" s="1"/>
  <c r="A93" i="47"/>
  <c r="B305" i="50" s="1"/>
  <c r="A92" i="47"/>
  <c r="B304" i="50" s="1"/>
  <c r="A71" i="47"/>
  <c r="B285" i="50"/>
  <c r="A70" i="47"/>
  <c r="B284" i="50" s="1"/>
  <c r="A69" i="47"/>
  <c r="B283" i="50" s="1"/>
  <c r="A68" i="47"/>
  <c r="B282" i="50" s="1"/>
  <c r="A67" i="47"/>
  <c r="B281" i="50"/>
  <c r="A66" i="47"/>
  <c r="B280" i="50" s="1"/>
  <c r="B290" i="50"/>
  <c r="B289" i="50"/>
  <c r="A74" i="47"/>
  <c r="B288" i="50" s="1"/>
  <c r="A73" i="47"/>
  <c r="B287" i="50"/>
  <c r="A72" i="47"/>
  <c r="B286" i="50" s="1"/>
  <c r="A64" i="47"/>
  <c r="B279" i="50" s="1"/>
  <c r="A63" i="47"/>
  <c r="B278" i="50" s="1"/>
  <c r="A62" i="47"/>
  <c r="B277" i="50"/>
  <c r="A61" i="47"/>
  <c r="B276" i="50" s="1"/>
  <c r="A60" i="47"/>
  <c r="B275" i="50" s="1"/>
  <c r="A59" i="47"/>
  <c r="B274" i="50" s="1"/>
  <c r="A58" i="47"/>
  <c r="B273" i="50"/>
  <c r="A57" i="47"/>
  <c r="B272" i="50" s="1"/>
  <c r="A56" i="47"/>
  <c r="B271" i="50" s="1"/>
  <c r="A55" i="47"/>
  <c r="B270" i="50" s="1"/>
  <c r="A54" i="47"/>
  <c r="B269" i="50"/>
  <c r="A50" i="47"/>
  <c r="B266" i="50" s="1"/>
  <c r="A48" i="47"/>
  <c r="B264" i="50" s="1"/>
  <c r="A49" i="47"/>
  <c r="B265" i="50" s="1"/>
  <c r="A47" i="47"/>
  <c r="B263" i="50"/>
  <c r="A46" i="47"/>
  <c r="B262" i="50" s="1"/>
  <c r="A45" i="47"/>
  <c r="B261" i="50" s="1"/>
  <c r="B258" i="50"/>
  <c r="A41" i="47"/>
  <c r="B257" i="50"/>
  <c r="A40" i="47"/>
  <c r="B256" i="50" s="1"/>
  <c r="A39" i="47"/>
  <c r="B255" i="50"/>
  <c r="A38" i="47"/>
  <c r="B254" i="50"/>
  <c r="A37" i="47"/>
  <c r="B253" i="50"/>
  <c r="A36" i="47"/>
  <c r="B252" i="50" s="1"/>
  <c r="A35" i="47"/>
  <c r="B251" i="50"/>
  <c r="A32" i="47"/>
  <c r="B249" i="50"/>
  <c r="A31" i="47"/>
  <c r="B248" i="50"/>
  <c r="A30" i="47"/>
  <c r="B247" i="50" s="1"/>
  <c r="A15" i="47"/>
  <c r="B234" i="50"/>
  <c r="A10" i="47"/>
  <c r="B229" i="50"/>
  <c r="A11" i="47"/>
  <c r="B230" i="50"/>
  <c r="A8" i="47"/>
  <c r="B227" i="50" s="1"/>
  <c r="A7" i="47"/>
  <c r="B226" i="50"/>
  <c r="A85" i="46"/>
  <c r="B223" i="50"/>
  <c r="A84" i="46"/>
  <c r="B222" i="50"/>
  <c r="A81" i="46"/>
  <c r="B219" i="50"/>
  <c r="A83" i="46"/>
  <c r="B221" i="50"/>
  <c r="A80" i="46"/>
  <c r="B218" i="50"/>
  <c r="A82" i="46"/>
  <c r="B220" i="50"/>
  <c r="A77" i="46"/>
  <c r="B216" i="50"/>
  <c r="A75" i="46"/>
  <c r="B214" i="50"/>
  <c r="A73" i="46"/>
  <c r="B212" i="50"/>
  <c r="A74" i="46"/>
  <c r="B213" i="50"/>
  <c r="A76" i="46"/>
  <c r="B215" i="50"/>
  <c r="A78" i="46"/>
  <c r="B217" i="50"/>
  <c r="A72" i="46"/>
  <c r="B211" i="50"/>
  <c r="A65" i="46"/>
  <c r="B205" i="50"/>
  <c r="A64" i="46"/>
  <c r="B204" i="50"/>
  <c r="A63" i="46"/>
  <c r="B203" i="50"/>
  <c r="A62" i="46"/>
  <c r="B202" i="50"/>
  <c r="A61" i="46"/>
  <c r="B201" i="50"/>
  <c r="A60" i="46"/>
  <c r="B200" i="50"/>
  <c r="B210" i="50"/>
  <c r="B209" i="50"/>
  <c r="A68" i="46"/>
  <c r="B208" i="50"/>
  <c r="A67" i="46"/>
  <c r="B207" i="50"/>
  <c r="A66" i="46"/>
  <c r="B206" i="50"/>
  <c r="A58" i="46"/>
  <c r="B199" i="50"/>
  <c r="A57" i="46"/>
  <c r="B198" i="50"/>
  <c r="A56" i="46"/>
  <c r="B197" i="50"/>
  <c r="A55" i="46"/>
  <c r="B196" i="50"/>
  <c r="A54" i="46"/>
  <c r="B195" i="50"/>
  <c r="A53" i="46"/>
  <c r="B194" i="50"/>
  <c r="A52" i="46"/>
  <c r="B193" i="50"/>
  <c r="A51" i="46"/>
  <c r="B192" i="50"/>
  <c r="A50" i="46"/>
  <c r="B191" i="50"/>
  <c r="A49" i="46"/>
  <c r="B190" i="50"/>
  <c r="A48" i="46"/>
  <c r="B189" i="50"/>
  <c r="A44" i="46"/>
  <c r="B186" i="50"/>
  <c r="A43" i="46"/>
  <c r="B185" i="50" s="1"/>
  <c r="A42" i="46"/>
  <c r="B184" i="50"/>
  <c r="A41" i="46"/>
  <c r="B183" i="50"/>
  <c r="A40" i="46"/>
  <c r="B182" i="50"/>
  <c r="A39" i="46"/>
  <c r="B181" i="50"/>
  <c r="A16" i="46"/>
  <c r="B160" i="50"/>
  <c r="A10" i="46"/>
  <c r="B154" i="50"/>
  <c r="A13" i="46"/>
  <c r="B157" i="50"/>
  <c r="A11" i="46"/>
  <c r="B155" i="50"/>
  <c r="A12" i="46"/>
  <c r="B156" i="50"/>
  <c r="A8" i="46"/>
  <c r="B152" i="50"/>
  <c r="A7" i="46"/>
  <c r="B151" i="50"/>
  <c r="A9" i="46"/>
  <c r="B153" i="50"/>
  <c r="A86" i="45"/>
  <c r="B150" i="50"/>
  <c r="A84" i="45"/>
  <c r="B148" i="50"/>
  <c r="A82" i="45"/>
  <c r="B146" i="50"/>
  <c r="A80" i="45"/>
  <c r="B144" i="50"/>
  <c r="A79" i="45"/>
  <c r="B143" i="50"/>
  <c r="A81" i="45"/>
  <c r="B145" i="50"/>
  <c r="A83" i="45"/>
  <c r="B147" i="50"/>
  <c r="A85" i="45"/>
  <c r="B149" i="50"/>
  <c r="A77" i="45"/>
  <c r="B142" i="50"/>
  <c r="A76" i="45"/>
  <c r="B141" i="50"/>
  <c r="A75" i="45"/>
  <c r="B140" i="50"/>
  <c r="A74" i="45"/>
  <c r="B139" i="50"/>
  <c r="A73" i="45"/>
  <c r="B138" i="50"/>
  <c r="A71" i="45"/>
  <c r="B136" i="50"/>
  <c r="A72" i="45"/>
  <c r="B137" i="50"/>
  <c r="A69" i="45"/>
  <c r="B135" i="50"/>
  <c r="A68" i="45"/>
  <c r="B134" i="50"/>
  <c r="B133" i="50"/>
  <c r="B132" i="50"/>
  <c r="A64" i="45"/>
  <c r="B130" i="50"/>
  <c r="A63" i="45"/>
  <c r="B129" i="50"/>
  <c r="A62" i="45"/>
  <c r="B128" i="50"/>
  <c r="A61" i="45"/>
  <c r="B127" i="50"/>
  <c r="A60" i="45"/>
  <c r="B126" i="50"/>
  <c r="A59" i="45"/>
  <c r="B125" i="50"/>
  <c r="A65" i="44"/>
  <c r="B56" i="50"/>
  <c r="A64" i="44"/>
  <c r="B55" i="50"/>
  <c r="A63" i="44"/>
  <c r="B54" i="50"/>
  <c r="A62" i="44"/>
  <c r="B53" i="50"/>
  <c r="A61" i="44"/>
  <c r="B52" i="50"/>
  <c r="A60" i="44"/>
  <c r="B51" i="50"/>
  <c r="A65" i="45"/>
  <c r="B131" i="50"/>
  <c r="A57" i="45"/>
  <c r="B124" i="50"/>
  <c r="A56" i="45"/>
  <c r="B123" i="50"/>
  <c r="A55" i="45"/>
  <c r="B122" i="50"/>
  <c r="A54" i="45"/>
  <c r="B121" i="50"/>
  <c r="A53" i="45"/>
  <c r="B120" i="50"/>
  <c r="A52" i="45"/>
  <c r="B119" i="50"/>
  <c r="A51" i="45"/>
  <c r="B118" i="50"/>
  <c r="A50" i="45"/>
  <c r="B117" i="50"/>
  <c r="A49" i="45"/>
  <c r="B116" i="50"/>
  <c r="A46" i="45"/>
  <c r="B113" i="50"/>
  <c r="A45" i="45"/>
  <c r="B112" i="50"/>
  <c r="A41" i="45"/>
  <c r="B109" i="50"/>
  <c r="A40" i="45"/>
  <c r="B108" i="50"/>
  <c r="A39" i="45"/>
  <c r="B107" i="50"/>
  <c r="A38" i="45"/>
  <c r="B106" i="50"/>
  <c r="A37" i="45"/>
  <c r="B105" i="50"/>
  <c r="A33" i="45"/>
  <c r="B101" i="50"/>
  <c r="A32" i="45"/>
  <c r="B100" i="50"/>
  <c r="A31" i="45"/>
  <c r="B99" i="50"/>
  <c r="A15" i="45"/>
  <c r="B85" i="50"/>
  <c r="A10" i="45"/>
  <c r="B80" i="50"/>
  <c r="A11" i="45"/>
  <c r="B81" i="50"/>
  <c r="A8" i="45"/>
  <c r="B78" i="50"/>
  <c r="A7" i="45"/>
  <c r="B77" i="50"/>
  <c r="A83" i="44"/>
  <c r="B72" i="50"/>
  <c r="A85" i="44"/>
  <c r="B74" i="50"/>
  <c r="A84" i="44"/>
  <c r="B73" i="50"/>
  <c r="A81" i="44"/>
  <c r="B70" i="50"/>
  <c r="A80" i="44"/>
  <c r="B69" i="50"/>
  <c r="A82" i="44"/>
  <c r="B71" i="50"/>
  <c r="A77" i="44"/>
  <c r="B67" i="50"/>
  <c r="A75" i="44"/>
  <c r="B65" i="50"/>
  <c r="A73" i="44"/>
  <c r="B63" i="50"/>
  <c r="A74" i="44"/>
  <c r="B64" i="50"/>
  <c r="A76" i="44"/>
  <c r="B66" i="50"/>
  <c r="A78" i="44"/>
  <c r="B68" i="50"/>
  <c r="A72" i="44"/>
  <c r="B62" i="50"/>
  <c r="B61" i="50"/>
  <c r="B60" i="50"/>
  <c r="A68" i="44"/>
  <c r="B59" i="50"/>
  <c r="A67" i="44"/>
  <c r="B58" i="50"/>
  <c r="A66" i="44"/>
  <c r="B57" i="50"/>
  <c r="A58" i="44"/>
  <c r="B50" i="50"/>
  <c r="A57" i="44"/>
  <c r="B49" i="50"/>
  <c r="A56" i="44"/>
  <c r="B48" i="50"/>
  <c r="A55" i="44"/>
  <c r="B47" i="50"/>
  <c r="A54" i="44"/>
  <c r="B46" i="50"/>
  <c r="A53" i="44"/>
  <c r="B45" i="50"/>
  <c r="A52" i="44"/>
  <c r="B44" i="50"/>
  <c r="A51" i="44"/>
  <c r="B43" i="50"/>
  <c r="A50" i="44"/>
  <c r="B42" i="50"/>
  <c r="A49" i="44"/>
  <c r="B41" i="50"/>
  <c r="A48" i="44"/>
  <c r="B40" i="50"/>
  <c r="A44" i="44"/>
  <c r="B37" i="50"/>
  <c r="A43" i="44"/>
  <c r="B36" i="50"/>
  <c r="A42" i="44"/>
  <c r="B35" i="50"/>
  <c r="A41" i="44"/>
  <c r="B34" i="50"/>
  <c r="A40" i="44"/>
  <c r="B33" i="50"/>
  <c r="A35" i="44"/>
  <c r="B28" i="50"/>
  <c r="A34" i="44"/>
  <c r="B27" i="50"/>
  <c r="A33" i="44"/>
  <c r="B26" i="50"/>
  <c r="A15" i="44"/>
  <c r="B10" i="50"/>
  <c r="A10" i="44"/>
  <c r="B5" i="50"/>
  <c r="A11" i="44"/>
  <c r="B6" i="50"/>
  <c r="A7" i="44"/>
  <c r="B2" i="50"/>
  <c r="A8" i="44"/>
  <c r="B3" i="50"/>
  <c r="G1" i="50"/>
  <c r="F1" i="50"/>
  <c r="A32" i="46"/>
  <c r="B174" i="50"/>
  <c r="S31" i="53"/>
  <c r="J1" i="53"/>
  <c r="S1" i="53"/>
  <c r="S41" i="53"/>
  <c r="P1" i="53"/>
  <c r="M1" i="53"/>
  <c r="M41" i="53"/>
  <c r="J31" i="53"/>
  <c r="J41" i="53"/>
  <c r="G1" i="53"/>
  <c r="Y9" i="44"/>
  <c r="D2" i="49"/>
  <c r="D2" i="48"/>
  <c r="D2" i="47"/>
  <c r="V74" i="47" s="1"/>
  <c r="F288" i="50" s="1"/>
  <c r="D2" i="46"/>
  <c r="D2" i="45"/>
  <c r="D2" i="44"/>
  <c r="A24" i="49"/>
  <c r="B400" i="50" s="1"/>
  <c r="A14" i="49"/>
  <c r="B392" i="50"/>
  <c r="A9" i="49"/>
  <c r="B387" i="50"/>
  <c r="A12" i="48"/>
  <c r="B311" i="50"/>
  <c r="A13" i="48"/>
  <c r="B312" i="50"/>
  <c r="A9" i="48"/>
  <c r="B308" i="50"/>
  <c r="A12" i="47"/>
  <c r="B231" i="50" s="1"/>
  <c r="A13" i="47"/>
  <c r="B232" i="50"/>
  <c r="A9" i="47"/>
  <c r="B228" i="50" s="1"/>
  <c r="A12" i="45"/>
  <c r="B82" i="50"/>
  <c r="A13" i="45"/>
  <c r="B83" i="50"/>
  <c r="A9" i="45"/>
  <c r="B79" i="50"/>
  <c r="A30" i="49"/>
  <c r="B406" i="50"/>
  <c r="A29" i="49"/>
  <c r="B405" i="50"/>
  <c r="A43" i="48"/>
  <c r="B339" i="50"/>
  <c r="A42" i="48"/>
  <c r="B338" i="50"/>
  <c r="A44" i="47"/>
  <c r="B260" i="50" s="1"/>
  <c r="A43" i="47"/>
  <c r="B259" i="50" s="1"/>
  <c r="A87" i="46"/>
  <c r="B225" i="50"/>
  <c r="A86" i="46"/>
  <c r="B224" i="50"/>
  <c r="A38" i="46"/>
  <c r="B180" i="50"/>
  <c r="A37" i="46"/>
  <c r="B179" i="50"/>
  <c r="A48" i="45"/>
  <c r="B115" i="50"/>
  <c r="A47" i="45"/>
  <c r="B114" i="50"/>
  <c r="A36" i="45"/>
  <c r="B104" i="50"/>
  <c r="A12" i="44"/>
  <c r="B7" i="50"/>
  <c r="A9" i="44"/>
  <c r="B4" i="50"/>
  <c r="A87" i="44"/>
  <c r="B76" i="50"/>
  <c r="A86" i="44"/>
  <c r="B75" i="50"/>
  <c r="A13" i="44"/>
  <c r="B8" i="50"/>
  <c r="D41" i="53"/>
  <c r="D31" i="53"/>
  <c r="A28" i="49"/>
  <c r="B404" i="50"/>
  <c r="A32" i="48"/>
  <c r="B329" i="50"/>
  <c r="A28" i="48"/>
  <c r="B325" i="50"/>
  <c r="A28" i="47"/>
  <c r="B245" i="50" s="1"/>
  <c r="A27" i="47"/>
  <c r="B244" i="50"/>
  <c r="A29" i="47"/>
  <c r="B246" i="50" s="1"/>
  <c r="A33" i="47"/>
  <c r="B250" i="50" s="1"/>
  <c r="A36" i="46"/>
  <c r="B178" i="50"/>
  <c r="A34" i="45"/>
  <c r="B102" i="50"/>
  <c r="A38" i="44"/>
  <c r="B31" i="50"/>
  <c r="A36" i="44"/>
  <c r="B29" i="50"/>
  <c r="A23" i="49"/>
  <c r="B399" i="50" s="1"/>
  <c r="A22" i="49"/>
  <c r="B398" i="50"/>
  <c r="A21" i="49"/>
  <c r="B397" i="50" s="1"/>
  <c r="A20" i="49"/>
  <c r="B396" i="50" s="1"/>
  <c r="A19" i="49"/>
  <c r="B395" i="50" s="1"/>
  <c r="A27" i="48"/>
  <c r="B324" i="50"/>
  <c r="A26" i="48"/>
  <c r="B323" i="50"/>
  <c r="A25" i="48"/>
  <c r="B322" i="50"/>
  <c r="A24" i="48"/>
  <c r="B321" i="50"/>
  <c r="A23" i="48"/>
  <c r="B320" i="50"/>
  <c r="A22" i="48"/>
  <c r="B319" i="50"/>
  <c r="A21" i="48"/>
  <c r="B318" i="50"/>
  <c r="A20" i="48"/>
  <c r="B317" i="50"/>
  <c r="A19" i="48"/>
  <c r="B316" i="50"/>
  <c r="A18" i="48"/>
  <c r="B315" i="50"/>
  <c r="A26" i="47"/>
  <c r="B243" i="50" s="1"/>
  <c r="A25" i="47"/>
  <c r="B242" i="50" s="1"/>
  <c r="A24" i="47"/>
  <c r="B241" i="50"/>
  <c r="A23" i="47"/>
  <c r="B240" i="50" s="1"/>
  <c r="A22" i="47"/>
  <c r="B239" i="50" s="1"/>
  <c r="A21" i="47"/>
  <c r="B238" i="50" s="1"/>
  <c r="A20" i="47"/>
  <c r="B237" i="50"/>
  <c r="A19" i="47"/>
  <c r="B236" i="50" s="1"/>
  <c r="A18" i="47"/>
  <c r="B235" i="50" s="1"/>
  <c r="A31" i="46"/>
  <c r="B173" i="50"/>
  <c r="A30" i="46"/>
  <c r="B172" i="50"/>
  <c r="A29" i="46"/>
  <c r="B171" i="50"/>
  <c r="A28" i="46"/>
  <c r="B170" i="50"/>
  <c r="A27" i="46"/>
  <c r="B169" i="50"/>
  <c r="A26" i="46"/>
  <c r="B168" i="50"/>
  <c r="A25" i="46"/>
  <c r="B167" i="50"/>
  <c r="A24" i="46"/>
  <c r="B166" i="50"/>
  <c r="A23" i="46"/>
  <c r="B165" i="50"/>
  <c r="A22" i="46"/>
  <c r="B164" i="50"/>
  <c r="A21" i="46"/>
  <c r="B163" i="50"/>
  <c r="A20" i="46"/>
  <c r="B162" i="50"/>
  <c r="A19" i="46"/>
  <c r="B161" i="50"/>
  <c r="A35" i="45"/>
  <c r="B103" i="50"/>
  <c r="A30" i="45"/>
  <c r="B98" i="50"/>
  <c r="A29" i="45"/>
  <c r="B97" i="50"/>
  <c r="A28" i="45"/>
  <c r="B96" i="50"/>
  <c r="A27" i="45"/>
  <c r="B95" i="50"/>
  <c r="A26" i="45"/>
  <c r="B94" i="50"/>
  <c r="A25" i="45"/>
  <c r="B93" i="50"/>
  <c r="A24" i="45"/>
  <c r="B92" i="50"/>
  <c r="A23" i="45"/>
  <c r="B91" i="50"/>
  <c r="A22" i="45"/>
  <c r="B90" i="50"/>
  <c r="A21" i="45"/>
  <c r="B89" i="50"/>
  <c r="A20" i="45"/>
  <c r="B88" i="50"/>
  <c r="A19" i="45"/>
  <c r="B87" i="50"/>
  <c r="A18" i="45"/>
  <c r="B86" i="50"/>
  <c r="A37" i="44"/>
  <c r="B30" i="50"/>
  <c r="A32" i="44"/>
  <c r="B25" i="50"/>
  <c r="A31" i="44"/>
  <c r="B24" i="50"/>
  <c r="A30" i="44"/>
  <c r="B23" i="50"/>
  <c r="A29" i="44"/>
  <c r="B22" i="50"/>
  <c r="A28" i="44"/>
  <c r="B21" i="50"/>
  <c r="A27" i="44"/>
  <c r="B20" i="50"/>
  <c r="A26" i="44"/>
  <c r="B19" i="50"/>
  <c r="A25" i="44"/>
  <c r="B18" i="50"/>
  <c r="A24" i="44"/>
  <c r="B17" i="50"/>
  <c r="A23" i="44"/>
  <c r="B16" i="50"/>
  <c r="A22" i="44"/>
  <c r="B15" i="50"/>
  <c r="A21" i="44"/>
  <c r="B14" i="50"/>
  <c r="A20" i="44"/>
  <c r="B13" i="50"/>
  <c r="A19" i="44"/>
  <c r="B12" i="50"/>
  <c r="A18" i="44"/>
  <c r="B11" i="50"/>
  <c r="V52" i="44"/>
  <c r="F44" i="50" s="1"/>
  <c r="V55" i="44"/>
  <c r="F47" i="50" s="1"/>
  <c r="V49" i="45"/>
  <c r="F116" i="50" s="1"/>
  <c r="V51" i="45"/>
  <c r="F118" i="50" s="1"/>
  <c r="V54" i="45"/>
  <c r="F121" i="50" s="1"/>
  <c r="V52" i="46"/>
  <c r="F193" i="50" s="1"/>
  <c r="V55" i="46"/>
  <c r="F196" i="50" s="1"/>
  <c r="V61" i="47"/>
  <c r="F276" i="50" s="1"/>
  <c r="V60" i="48"/>
  <c r="F355" i="50" s="1"/>
  <c r="V57" i="48"/>
  <c r="F352" i="50" s="1"/>
  <c r="V47" i="49"/>
  <c r="F422" i="50" s="1"/>
  <c r="V44" i="49"/>
  <c r="F419" i="50" s="1"/>
  <c r="V50" i="46"/>
  <c r="F191" i="50" s="1"/>
  <c r="V80" i="46"/>
  <c r="F218" i="50" s="1"/>
  <c r="V82" i="46"/>
  <c r="F220" i="50" s="1"/>
  <c r="V84" i="46"/>
  <c r="F222" i="50" s="1"/>
  <c r="V87" i="46"/>
  <c r="F225" i="50" s="1"/>
  <c r="V86" i="46"/>
  <c r="F224" i="50" s="1"/>
  <c r="V93" i="47"/>
  <c r="F305" i="50" s="1"/>
  <c r="V88" i="47"/>
  <c r="F300" i="50" s="1"/>
  <c r="V86" i="47"/>
  <c r="F298" i="50" s="1"/>
  <c r="V92" i="47"/>
  <c r="F304" i="50" s="1"/>
  <c r="V55" i="48"/>
  <c r="F350" i="50" s="1"/>
  <c r="V87" i="48"/>
  <c r="F379" i="50" s="1"/>
  <c r="V85" i="48"/>
  <c r="F377" i="50" s="1"/>
  <c r="V89" i="48"/>
  <c r="F381" i="50" s="1"/>
  <c r="V92" i="48"/>
  <c r="F384" i="50" s="1"/>
  <c r="V91" i="48"/>
  <c r="F383" i="50" s="1"/>
  <c r="V42" i="49"/>
  <c r="F417" i="50" s="1"/>
  <c r="V74" i="49"/>
  <c r="F446" i="50" s="1"/>
  <c r="V76" i="49"/>
  <c r="F448" i="50" s="1"/>
  <c r="V78" i="49"/>
  <c r="F450" i="50" s="1"/>
  <c r="V79" i="49"/>
  <c r="F451" i="50" s="1"/>
  <c r="V50" i="44"/>
  <c r="F42" i="50" s="1"/>
  <c r="V82" i="44"/>
  <c r="F71" i="50" s="1"/>
  <c r="V84" i="44"/>
  <c r="F73" i="50" s="1"/>
  <c r="V86" i="44"/>
  <c r="F75" i="50" s="1"/>
  <c r="V80" i="44"/>
  <c r="F69" i="50" s="1"/>
  <c r="V52" i="48"/>
  <c r="F347" i="50" s="1"/>
  <c r="V51" i="48"/>
  <c r="F346" i="50" s="1"/>
  <c r="V16" i="46"/>
  <c r="F160" i="50" s="1"/>
  <c r="V47" i="46"/>
  <c r="F188" i="50" s="1"/>
  <c r="V46" i="46"/>
  <c r="F187" i="50" s="1"/>
  <c r="V53" i="47"/>
  <c r="F268" i="50" s="1"/>
  <c r="V44" i="45"/>
  <c r="F111" i="50" s="1"/>
  <c r="V43" i="45"/>
  <c r="F110" i="50" s="1"/>
  <c r="V47" i="44"/>
  <c r="F39" i="50" s="1"/>
  <c r="V46" i="44"/>
  <c r="F38" i="50" s="1"/>
  <c r="V39" i="49"/>
  <c r="F414" i="50" s="1"/>
  <c r="V38" i="49"/>
  <c r="F413" i="50" s="1"/>
  <c r="V33" i="49"/>
  <c r="F409" i="50" s="1"/>
  <c r="V53" i="49"/>
  <c r="F427" i="50" s="1"/>
  <c r="V61" i="49"/>
  <c r="F435" i="50" s="1"/>
  <c r="V14" i="49"/>
  <c r="F392" i="50" s="1"/>
  <c r="V43" i="49"/>
  <c r="F418" i="50" s="1"/>
  <c r="V60" i="49"/>
  <c r="F434" i="50" s="1"/>
  <c r="V45" i="49"/>
  <c r="F420" i="50" s="1"/>
  <c r="V54" i="49"/>
  <c r="F428" i="50" s="1"/>
  <c r="V62" i="49"/>
  <c r="F436" i="50" s="1"/>
  <c r="V32" i="49"/>
  <c r="F408" i="50" s="1"/>
  <c r="V9" i="49"/>
  <c r="F387" i="50" s="1"/>
  <c r="V19" i="49"/>
  <c r="F395" i="50" s="1"/>
  <c r="V35" i="49"/>
  <c r="F411" i="50" s="1"/>
  <c r="V46" i="49"/>
  <c r="F421" i="50" s="1"/>
  <c r="V55" i="49"/>
  <c r="F429" i="50" s="1"/>
  <c r="V59" i="49"/>
  <c r="F433" i="50" s="1"/>
  <c r="V20" i="49"/>
  <c r="F396" i="50" s="1"/>
  <c r="V28" i="49"/>
  <c r="F404" i="50" s="1"/>
  <c r="V36" i="49"/>
  <c r="F412" i="50" s="1"/>
  <c r="V56" i="49"/>
  <c r="F430" i="50" s="1"/>
  <c r="V24" i="49"/>
  <c r="F400" i="50" s="1"/>
  <c r="V52" i="49"/>
  <c r="F426" i="50" s="1"/>
  <c r="V21" i="49"/>
  <c r="F397" i="50" s="1"/>
  <c r="V29" i="49"/>
  <c r="F405" i="50" s="1"/>
  <c r="V40" i="49"/>
  <c r="F415" i="50" s="1"/>
  <c r="V48" i="49"/>
  <c r="F423" i="50" s="1"/>
  <c r="V57" i="49"/>
  <c r="F431" i="50" s="1"/>
  <c r="V23" i="49"/>
  <c r="F399" i="50" s="1"/>
  <c r="V12" i="49"/>
  <c r="F390" i="50" s="1"/>
  <c r="V22" i="49"/>
  <c r="F398" i="50" s="1"/>
  <c r="V30" i="49"/>
  <c r="F406" i="50" s="1"/>
  <c r="V41" i="49"/>
  <c r="F416" i="50" s="1"/>
  <c r="V49" i="49"/>
  <c r="F424" i="50" s="1"/>
  <c r="V58" i="49"/>
  <c r="F432" i="50" s="1"/>
  <c r="V50" i="49"/>
  <c r="F425" i="50" s="1"/>
  <c r="V15" i="48"/>
  <c r="F314" i="50" s="1"/>
  <c r="V20" i="48"/>
  <c r="F317" i="50" s="1"/>
  <c r="V28" i="48"/>
  <c r="F325" i="50" s="1"/>
  <c r="V63" i="48"/>
  <c r="F358" i="50" s="1"/>
  <c r="V72" i="48"/>
  <c r="F366" i="50" s="1"/>
  <c r="V21" i="48"/>
  <c r="F318" i="50" s="1"/>
  <c r="V45" i="48"/>
  <c r="F341" i="50" s="1"/>
  <c r="V56" i="48"/>
  <c r="F351" i="50" s="1"/>
  <c r="V65" i="48"/>
  <c r="F359" i="50" s="1"/>
  <c r="V73" i="48"/>
  <c r="F367" i="50" s="1"/>
  <c r="V12" i="48"/>
  <c r="F311" i="50" s="1"/>
  <c r="V22" i="48"/>
  <c r="F319" i="50" s="1"/>
  <c r="V46" i="48"/>
  <c r="F342" i="50" s="1"/>
  <c r="V66" i="48"/>
  <c r="F360" i="50" s="1"/>
  <c r="V74" i="48"/>
  <c r="F368" i="50" s="1"/>
  <c r="V13" i="48"/>
  <c r="F312" i="50" s="1"/>
  <c r="V23" i="48"/>
  <c r="F320" i="50" s="1"/>
  <c r="V58" i="48"/>
  <c r="F353" i="50" s="1"/>
  <c r="V67" i="48"/>
  <c r="F361" i="50" s="1"/>
  <c r="V75" i="48"/>
  <c r="F369" i="50" s="1"/>
  <c r="V24" i="48"/>
  <c r="F321" i="50" s="1"/>
  <c r="V32" i="48"/>
  <c r="F329" i="50" s="1"/>
  <c r="V48" i="48"/>
  <c r="F344" i="50" s="1"/>
  <c r="V59" i="48"/>
  <c r="F354" i="50" s="1"/>
  <c r="V68" i="48"/>
  <c r="F362" i="50" s="1"/>
  <c r="V25" i="48"/>
  <c r="F322" i="50" s="1"/>
  <c r="V49" i="48"/>
  <c r="F345" i="50" s="1"/>
  <c r="V69" i="48"/>
  <c r="F363" i="50" s="1"/>
  <c r="V18" i="48"/>
  <c r="F315" i="50" s="1"/>
  <c r="V26" i="48"/>
  <c r="F323" i="50" s="1"/>
  <c r="V42" i="48"/>
  <c r="F338" i="50" s="1"/>
  <c r="V53" i="48"/>
  <c r="F348" i="50" s="1"/>
  <c r="V61" i="48"/>
  <c r="F356" i="50" s="1"/>
  <c r="V70" i="48"/>
  <c r="F364" i="50" s="1"/>
  <c r="V9" i="48"/>
  <c r="F308" i="50" s="1"/>
  <c r="V19" i="48"/>
  <c r="F316" i="50" s="1"/>
  <c r="V27" i="48"/>
  <c r="F324" i="50" s="1"/>
  <c r="V43" i="48"/>
  <c r="F339" i="50" s="1"/>
  <c r="V54" i="48"/>
  <c r="F349" i="50" s="1"/>
  <c r="V62" i="48"/>
  <c r="F357" i="50" s="1"/>
  <c r="V71" i="48"/>
  <c r="F365" i="50" s="1"/>
  <c r="V15" i="47"/>
  <c r="F234" i="50" s="1"/>
  <c r="V47" i="47"/>
  <c r="F263" i="50" s="1"/>
  <c r="V57" i="47"/>
  <c r="F272" i="50" s="1"/>
  <c r="V73" i="47"/>
  <c r="F287" i="50" s="1"/>
  <c r="V66" i="47"/>
  <c r="F280" i="50" s="1"/>
  <c r="V9" i="47"/>
  <c r="F228" i="50" s="1"/>
  <c r="V33" i="47"/>
  <c r="F250" i="50" s="1"/>
  <c r="V49" i="47"/>
  <c r="F265" i="50" s="1"/>
  <c r="V59" i="47"/>
  <c r="F274" i="50" s="1"/>
  <c r="V75" i="47"/>
  <c r="F289" i="50" s="1"/>
  <c r="V26" i="47"/>
  <c r="F243" i="50" s="1"/>
  <c r="V68" i="47"/>
  <c r="F282" i="50" s="1"/>
  <c r="V76" i="47"/>
  <c r="F290" i="50" s="1"/>
  <c r="V19" i="47"/>
  <c r="F236" i="50" s="1"/>
  <c r="V43" i="47"/>
  <c r="F259" i="50" s="1"/>
  <c r="V12" i="47"/>
  <c r="F231" i="50" s="1"/>
  <c r="V20" i="47"/>
  <c r="F237" i="50" s="1"/>
  <c r="V28" i="47"/>
  <c r="F245" i="50" s="1"/>
  <c r="V44" i="47"/>
  <c r="F260" i="50" s="1"/>
  <c r="V54" i="47"/>
  <c r="F269" i="50" s="1"/>
  <c r="V70" i="47"/>
  <c r="F284" i="50" s="1"/>
  <c r="V21" i="47"/>
  <c r="F238" i="50" s="1"/>
  <c r="V29" i="47"/>
  <c r="F246" i="50" s="1"/>
  <c r="V55" i="47"/>
  <c r="F270" i="50" s="1"/>
  <c r="V63" i="47"/>
  <c r="F278" i="50" s="1"/>
  <c r="V71" i="47"/>
  <c r="F285" i="50" s="1"/>
  <c r="V46" i="47"/>
  <c r="F262" i="50" s="1"/>
  <c r="V64" i="47"/>
  <c r="F279" i="50" s="1"/>
  <c r="V72" i="47"/>
  <c r="F286" i="50" s="1"/>
  <c r="V21" i="45"/>
  <c r="F89" i="50" s="1"/>
  <c r="V29" i="45"/>
  <c r="F97" i="50" s="1"/>
  <c r="V37" i="45"/>
  <c r="F105" i="50" s="1"/>
  <c r="V48" i="45"/>
  <c r="F115" i="50" s="1"/>
  <c r="V56" i="45"/>
  <c r="F123" i="50" s="1"/>
  <c r="V65" i="45"/>
  <c r="F131" i="50" s="1"/>
  <c r="V20" i="45"/>
  <c r="F88" i="50" s="1"/>
  <c r="V64" i="45"/>
  <c r="F130" i="50" s="1"/>
  <c r="V12" i="45"/>
  <c r="F82" i="50" s="1"/>
  <c r="V22" i="45"/>
  <c r="F90" i="50" s="1"/>
  <c r="V30" i="45"/>
  <c r="F98" i="50" s="1"/>
  <c r="V38" i="45"/>
  <c r="F106" i="50" s="1"/>
  <c r="V57" i="45"/>
  <c r="F124" i="50" s="1"/>
  <c r="V66" i="45"/>
  <c r="F132" i="50" s="1"/>
  <c r="V55" i="45"/>
  <c r="F122" i="50" s="1"/>
  <c r="V13" i="45"/>
  <c r="F83" i="50" s="1"/>
  <c r="V23" i="45"/>
  <c r="F91" i="50" s="1"/>
  <c r="V50" i="45"/>
  <c r="F117" i="50" s="1"/>
  <c r="V59" i="45"/>
  <c r="F125" i="50" s="1"/>
  <c r="V67" i="45"/>
  <c r="F133" i="50" s="1"/>
  <c r="V35" i="45"/>
  <c r="F103" i="50" s="1"/>
  <c r="V24" i="45"/>
  <c r="F92" i="50" s="1"/>
  <c r="V40" i="45"/>
  <c r="F108" i="50" s="1"/>
  <c r="V60" i="45"/>
  <c r="F126" i="50" s="1"/>
  <c r="V68" i="45"/>
  <c r="F134" i="50" s="1"/>
  <c r="V19" i="45"/>
  <c r="F87" i="50" s="1"/>
  <c r="V63" i="45"/>
  <c r="F129" i="50" s="1"/>
  <c r="V36" i="45"/>
  <c r="F104" i="50" s="1"/>
  <c r="V25" i="45"/>
  <c r="F93" i="50" s="1"/>
  <c r="V52" i="45"/>
  <c r="F119" i="50" s="1"/>
  <c r="V61" i="45"/>
  <c r="F127" i="50" s="1"/>
  <c r="V69" i="45"/>
  <c r="F135" i="50" s="1"/>
  <c r="V27" i="45"/>
  <c r="F95" i="50" s="1"/>
  <c r="V28" i="45"/>
  <c r="F96" i="50" s="1"/>
  <c r="V18" i="45"/>
  <c r="F86" i="50" s="1"/>
  <c r="V26" i="45"/>
  <c r="F94" i="50" s="1"/>
  <c r="V34" i="45"/>
  <c r="F102" i="50" s="1"/>
  <c r="V45" i="45"/>
  <c r="F112" i="50" s="1"/>
  <c r="V53" i="45"/>
  <c r="F120" i="50" s="1"/>
  <c r="V62" i="45"/>
  <c r="F128" i="50" s="1"/>
  <c r="V9" i="45"/>
  <c r="F79" i="50" s="1"/>
  <c r="V46" i="45"/>
  <c r="F113" i="50" s="1"/>
  <c r="V47" i="45"/>
  <c r="F114" i="50" s="1"/>
  <c r="V15" i="44"/>
  <c r="F10" i="50" s="1"/>
  <c r="V13" i="44"/>
  <c r="F8" i="50" s="1"/>
  <c r="V22" i="44"/>
  <c r="F15" i="50" s="1"/>
  <c r="V30" i="44"/>
  <c r="F23" i="50" s="1"/>
  <c r="V38" i="44"/>
  <c r="F31" i="50" s="1"/>
  <c r="V48" i="44"/>
  <c r="F40" i="50" s="1"/>
  <c r="V56" i="44"/>
  <c r="F48" i="50" s="1"/>
  <c r="V64" i="44"/>
  <c r="F55" i="50" s="1"/>
  <c r="V23" i="44"/>
  <c r="F16" i="50" s="1"/>
  <c r="V31" i="44"/>
  <c r="F24" i="50" s="1"/>
  <c r="V49" i="44"/>
  <c r="F41" i="50" s="1"/>
  <c r="V57" i="44"/>
  <c r="F49" i="50" s="1"/>
  <c r="V65" i="44"/>
  <c r="F56" i="50" s="1"/>
  <c r="V24" i="44"/>
  <c r="F17" i="50" s="1"/>
  <c r="V32" i="44"/>
  <c r="F25" i="50" s="1"/>
  <c r="V40" i="44"/>
  <c r="F33" i="50" s="1"/>
  <c r="V58" i="44"/>
  <c r="F50" i="50" s="1"/>
  <c r="V66" i="44"/>
  <c r="F57" i="50" s="1"/>
  <c r="V25" i="44"/>
  <c r="F18" i="50" s="1"/>
  <c r="V41" i="44"/>
  <c r="F34" i="50" s="1"/>
  <c r="V51" i="44"/>
  <c r="F43" i="50" s="1"/>
  <c r="V67" i="44"/>
  <c r="F58" i="50" s="1"/>
  <c r="V9" i="44"/>
  <c r="F4" i="50" s="1"/>
  <c r="V18" i="44"/>
  <c r="F11" i="50" s="1"/>
  <c r="V26" i="44"/>
  <c r="F19" i="50" s="1"/>
  <c r="V42" i="44"/>
  <c r="F35" i="50" s="1"/>
  <c r="V60" i="44"/>
  <c r="F51" i="50" s="1"/>
  <c r="V68" i="44"/>
  <c r="F59" i="50" s="1"/>
  <c r="V21" i="44"/>
  <c r="F14" i="50" s="1"/>
  <c r="V87" i="44"/>
  <c r="F76" i="50" s="1"/>
  <c r="V19" i="44"/>
  <c r="F12" i="50" s="1"/>
  <c r="V27" i="44"/>
  <c r="F20" i="50" s="1"/>
  <c r="V43" i="44"/>
  <c r="F36" i="50" s="1"/>
  <c r="V53" i="44"/>
  <c r="F45" i="50" s="1"/>
  <c r="V61" i="44"/>
  <c r="F52" i="50" s="1"/>
  <c r="V69" i="44"/>
  <c r="F60" i="50" s="1"/>
  <c r="V20" i="44"/>
  <c r="F13" i="50" s="1"/>
  <c r="V28" i="44"/>
  <c r="F21" i="50" s="1"/>
  <c r="V36" i="44"/>
  <c r="F29" i="50" s="1"/>
  <c r="V44" i="44"/>
  <c r="F37" i="50" s="1"/>
  <c r="V54" i="44"/>
  <c r="F46" i="50" s="1"/>
  <c r="V62" i="44"/>
  <c r="F53" i="50" s="1"/>
  <c r="V70" i="44"/>
  <c r="F61" i="50" s="1"/>
  <c r="V12" i="44"/>
  <c r="F7" i="50" s="1"/>
  <c r="V29" i="44"/>
  <c r="F22" i="50" s="1"/>
  <c r="V37" i="44"/>
  <c r="F30" i="50" s="1"/>
  <c r="V63" i="44"/>
  <c r="F54" i="50" s="1"/>
  <c r="V20" i="46"/>
  <c r="F162" i="50" s="1"/>
  <c r="V28" i="46"/>
  <c r="F170" i="50" s="1"/>
  <c r="V36" i="46"/>
  <c r="F178" i="50" s="1"/>
  <c r="V44" i="46"/>
  <c r="F186" i="50" s="1"/>
  <c r="V54" i="46"/>
  <c r="F195" i="50" s="1"/>
  <c r="V62" i="46"/>
  <c r="F202" i="50" s="1"/>
  <c r="V70" i="46"/>
  <c r="F210" i="50" s="1"/>
  <c r="V26" i="46"/>
  <c r="F168" i="50" s="1"/>
  <c r="V60" i="46"/>
  <c r="F200" i="50" s="1"/>
  <c r="V27" i="46"/>
  <c r="F169" i="50" s="1"/>
  <c r="V61" i="46"/>
  <c r="F201" i="50" s="1"/>
  <c r="V13" i="46"/>
  <c r="F157" i="50" s="1"/>
  <c r="V21" i="46"/>
  <c r="F163" i="50" s="1"/>
  <c r="V29" i="46"/>
  <c r="F171" i="50" s="1"/>
  <c r="V37" i="46"/>
  <c r="F179" i="50" s="1"/>
  <c r="V63" i="46"/>
  <c r="F203" i="50" s="1"/>
  <c r="V14" i="46"/>
  <c r="F158" i="50" s="1"/>
  <c r="V22" i="46"/>
  <c r="F164" i="50" s="1"/>
  <c r="V30" i="46"/>
  <c r="F172" i="50" s="1"/>
  <c r="V38" i="46"/>
  <c r="F180" i="50" s="1"/>
  <c r="V48" i="46"/>
  <c r="F189" i="50" s="1"/>
  <c r="V56" i="46"/>
  <c r="F197" i="50" s="1"/>
  <c r="V64" i="46"/>
  <c r="F204" i="50" s="1"/>
  <c r="V23" i="46"/>
  <c r="F165" i="50" s="1"/>
  <c r="V31" i="46"/>
  <c r="F173" i="50" s="1"/>
  <c r="V39" i="46"/>
  <c r="F181" i="50" s="1"/>
  <c r="V49" i="46"/>
  <c r="F190" i="50" s="1"/>
  <c r="V57" i="46"/>
  <c r="F198" i="50" s="1"/>
  <c r="V65" i="46"/>
  <c r="F205" i="50" s="1"/>
  <c r="V43" i="46"/>
  <c r="F185" i="50" s="1"/>
  <c r="V24" i="46"/>
  <c r="F166" i="50" s="1"/>
  <c r="V32" i="46"/>
  <c r="F174" i="50" s="1"/>
  <c r="V40" i="46"/>
  <c r="F182" i="50" s="1"/>
  <c r="V58" i="46"/>
  <c r="F199" i="50" s="1"/>
  <c r="V66" i="46"/>
  <c r="F206" i="50" s="1"/>
  <c r="V68" i="46"/>
  <c r="F208" i="50" s="1"/>
  <c r="V19" i="46"/>
  <c r="F161" i="50" s="1"/>
  <c r="V69" i="46"/>
  <c r="F209" i="50" s="1"/>
  <c r="V9" i="46"/>
  <c r="F153" i="50" s="1"/>
  <c r="V25" i="46"/>
  <c r="F167" i="50" s="1"/>
  <c r="V41" i="46"/>
  <c r="F183" i="50" s="1"/>
  <c r="V51" i="46"/>
  <c r="F192" i="50" s="1"/>
  <c r="V67" i="46"/>
  <c r="F207" i="50" s="1"/>
  <c r="V53" i="46"/>
  <c r="F194" i="50" s="1"/>
  <c r="D1" i="53"/>
  <c r="P11" i="53"/>
  <c r="O11" i="53"/>
  <c r="I11" i="53"/>
  <c r="J11" i="53"/>
  <c r="M11" i="53"/>
  <c r="L11" i="53"/>
  <c r="C11" i="53"/>
  <c r="D11" i="53"/>
  <c r="G11" i="53"/>
  <c r="F11" i="53"/>
  <c r="V22" i="47" l="1"/>
  <c r="F239" i="50" s="1"/>
  <c r="V62" i="47"/>
  <c r="F277" i="50" s="1"/>
  <c r="V27" i="47"/>
  <c r="F244" i="50" s="1"/>
  <c r="V67" i="47"/>
  <c r="F281" i="50" s="1"/>
  <c r="V24" i="47"/>
  <c r="F241" i="50" s="1"/>
  <c r="V52" i="47"/>
  <c r="F267" i="50" s="1"/>
  <c r="V90" i="47"/>
  <c r="F302" i="50" s="1"/>
  <c r="V58" i="47"/>
  <c r="F273" i="50" s="1"/>
  <c r="V60" i="47"/>
  <c r="F275" i="50" s="1"/>
  <c r="V25" i="47"/>
  <c r="F242" i="50" s="1"/>
  <c r="V23" i="47"/>
  <c r="F240" i="50" s="1"/>
  <c r="V56" i="47"/>
  <c r="F271" i="50" s="1"/>
  <c r="V13" i="47"/>
  <c r="F232" i="50" s="1"/>
  <c r="V69" i="47"/>
  <c r="F283" i="50" s="1"/>
  <c r="V18" i="47"/>
  <c r="F235" i="50" s="1"/>
  <c r="Q75" i="48"/>
</calcChain>
</file>

<file path=xl/sharedStrings.xml><?xml version="1.0" encoding="utf-8"?>
<sst xmlns="http://schemas.openxmlformats.org/spreadsheetml/2006/main" count="3332" uniqueCount="1409">
  <si>
    <t/>
  </si>
  <si>
    <t>no</t>
  </si>
  <si>
    <t xml:space="preserve">Insolvency practice </t>
  </si>
  <si>
    <t xml:space="preserve">Tax advice </t>
  </si>
  <si>
    <t xml:space="preserve">Management consultancy, including financial planning </t>
  </si>
  <si>
    <t xml:space="preserve">Investment advice </t>
  </si>
  <si>
    <t xml:space="preserve">Advice on matters predominantly regulated by domestic law </t>
  </si>
  <si>
    <t xml:space="preserve">Advice on matters predominantly regulated by international law </t>
  </si>
  <si>
    <t xml:space="preserve">Advice on matters predominantly regulated by foreign law </t>
  </si>
  <si>
    <t xml:space="preserve">Representation before administrative agencies, including on tax matters </t>
  </si>
  <si>
    <t xml:space="preserve">Management consulting and other business advisory services </t>
  </si>
  <si>
    <t xml:space="preserve">Advice and representation on patent law </t>
  </si>
  <si>
    <t xml:space="preserve">Feasibility studies </t>
  </si>
  <si>
    <t xml:space="preserve">Environmental assessments </t>
  </si>
  <si>
    <t xml:space="preserve">Design and planning </t>
  </si>
  <si>
    <t xml:space="preserve">Construction cost management </t>
  </si>
  <si>
    <t xml:space="preserve">Topographical determination, demarcation, land surveying </t>
  </si>
  <si>
    <t xml:space="preserve">Urban and landscape planning </t>
  </si>
  <si>
    <t xml:space="preserve">Interior design </t>
  </si>
  <si>
    <t xml:space="preserve">Representation for obtaining permits (signature of designs) </t>
  </si>
  <si>
    <t>yes</t>
  </si>
  <si>
    <t>AUS : Australia</t>
  </si>
  <si>
    <t>Please select a country</t>
  </si>
  <si>
    <t>Code 2018</t>
  </si>
  <si>
    <t>Do lawyers have exclusive or shared exclusive rights to provide any of the activities listed below? (Q8a.1.1)</t>
  </si>
  <si>
    <t>Representation of clients before courts (sometimes referred to as rights of audience)</t>
  </si>
  <si>
    <t>Drawing up legal documents (such as contracts and wills)</t>
  </si>
  <si>
    <t xml:space="preserve">Regulation of family matters </t>
  </si>
  <si>
    <t>Business incorporation</t>
  </si>
  <si>
    <t>Administering oaths and certificating legal documents</t>
  </si>
  <si>
    <t>Professions - LAWYERS</t>
  </si>
  <si>
    <t>Professions - NOTARIES</t>
  </si>
  <si>
    <t>Do notaries have exclusive or shared exclusive rights to provide any of the activities listed below? (Q8b.1.1)</t>
  </si>
  <si>
    <t>Professions - ACCOUNTANTS</t>
  </si>
  <si>
    <t xml:space="preserve">Book-keeping/Drawing up annual financial statements and consolidated financial statements for undertakings </t>
  </si>
  <si>
    <t xml:space="preserve">Insolvency practice  </t>
  </si>
  <si>
    <t>Payroll services</t>
  </si>
  <si>
    <t xml:space="preserve">Representation and assistance before administrative authorities (Tax authorities)  </t>
  </si>
  <si>
    <t>Expert witness in accounting matters</t>
  </si>
  <si>
    <t>Valuation and actuarial services</t>
  </si>
  <si>
    <t xml:space="preserve">Statutory audit  </t>
  </si>
  <si>
    <t>Non-statutory audit</t>
  </si>
  <si>
    <t xml:space="preserve">Public sector audit  </t>
  </si>
  <si>
    <t>Audit of mergers and of contribution in kind</t>
  </si>
  <si>
    <t>Do accountants have exclusive or shared exclusive rights to provide any of the activities listed below? (Q8c.1.1)</t>
  </si>
  <si>
    <t>Do architects have exclusive or shared exclusive rights to provide any of the activities listed below? (Q8d.1.1)</t>
  </si>
  <si>
    <t>Professions - ARCHITECTS</t>
  </si>
  <si>
    <t>Professions - CIVIL ENGINEERS</t>
  </si>
  <si>
    <t>Tender and contract administration</t>
  </si>
  <si>
    <t>Expert witness activities (such as a court expert)</t>
  </si>
  <si>
    <t>Preparation/submission/signing of technical control and compliance documentation or certification of project and adhering to building legislation/standards of performance, quality, cost and safety</t>
  </si>
  <si>
    <t>Do estate agents have exclusive or shared exclusive rights to provide any of the activities listed below? (Q8f.1.1)</t>
  </si>
  <si>
    <t xml:space="preserve">Facilitating contacts and negotiations between prospective buyers/tenants and owners, and arranging the sale, purchase, rental and lease of real estate property </t>
  </si>
  <si>
    <t>Obtaining information about properties to be sold or leased</t>
  </si>
  <si>
    <t>Showing properties to be sold or leased to prospective buyers/tenants and explaining terms of sale or conditions of rent or lease</t>
  </si>
  <si>
    <t>Drawing up leasing agreements</t>
  </si>
  <si>
    <t>QuestionText_2018</t>
  </si>
  <si>
    <t>code2018</t>
  </si>
  <si>
    <t>Status</t>
  </si>
  <si>
    <t>E</t>
  </si>
  <si>
    <t>N</t>
  </si>
  <si>
    <t>EC</t>
  </si>
  <si>
    <t>Design and planning</t>
  </si>
  <si>
    <t xml:space="preserve">Preparation/submission/signing of technical control and compliance documentation or certification of project and adhering to building legislation/standards of performance, quality, cost and safety </t>
  </si>
  <si>
    <t>Managing and Supervising the execution of construction work, including supervision of other related professionals</t>
  </si>
  <si>
    <t>Topographical determination, demarcation, land surveying</t>
  </si>
  <si>
    <t>Representation for obtaining permits (signature of designs)</t>
  </si>
  <si>
    <t xml:space="preserve">Managing and Supervising the execution of construction work, including supervision of other related professionals </t>
  </si>
  <si>
    <t>Construction cost management</t>
  </si>
  <si>
    <t>B</t>
  </si>
  <si>
    <t>D</t>
  </si>
  <si>
    <t>F</t>
  </si>
  <si>
    <t>G</t>
  </si>
  <si>
    <t>J</t>
  </si>
  <si>
    <t>M</t>
  </si>
  <si>
    <t>O</t>
  </si>
  <si>
    <t>L</t>
  </si>
  <si>
    <t>limited liability allowed (but not incorporation)</t>
  </si>
  <si>
    <t>no limited liability is allowed</t>
  </si>
  <si>
    <t>no (all forms of advertising and marketing are allowed)</t>
  </si>
  <si>
    <t>yes (all forms of advertising and marketing are prohibited)</t>
  </si>
  <si>
    <t>all forms of cooperation allowed</t>
  </si>
  <si>
    <t>explicit ban on business cooperation with some professions</t>
  </si>
  <si>
    <t>yes (at least with some countries)</t>
  </si>
  <si>
    <t>only one pathway</t>
  </si>
  <si>
    <t>EoF</t>
  </si>
  <si>
    <t>H</t>
  </si>
  <si>
    <t>K</t>
  </si>
  <si>
    <t>I</t>
  </si>
  <si>
    <t>Q</t>
  </si>
  <si>
    <t>licensing by state/public authorities</t>
  </si>
  <si>
    <t>licensing by professional bodies</t>
  </si>
  <si>
    <t>certification (no license)</t>
  </si>
  <si>
    <t>no special regulation</t>
  </si>
  <si>
    <t>Country list</t>
  </si>
  <si>
    <t>AUT : Austria</t>
  </si>
  <si>
    <t>BEL : Belgium</t>
  </si>
  <si>
    <t>CAN : Canada</t>
  </si>
  <si>
    <t>CHL : Chile</t>
  </si>
  <si>
    <t>DNK : Denmark</t>
  </si>
  <si>
    <t>EST : Estonia</t>
  </si>
  <si>
    <t>FIN : Finland</t>
  </si>
  <si>
    <t>FRA : France</t>
  </si>
  <si>
    <t>DEU : Germany</t>
  </si>
  <si>
    <t>GRC : Greece</t>
  </si>
  <si>
    <t>HUN : Hungary</t>
  </si>
  <si>
    <t>ISL : Iceland</t>
  </si>
  <si>
    <t>IRE : Ireland</t>
  </si>
  <si>
    <t>ISR : Israel</t>
  </si>
  <si>
    <t>ITA : Italy</t>
  </si>
  <si>
    <t>JPN : Japan</t>
  </si>
  <si>
    <t>KOR : Korea</t>
  </si>
  <si>
    <t>LVA : Latvia</t>
  </si>
  <si>
    <t>MEX : Mexico</t>
  </si>
  <si>
    <t>NLD : Netherlands</t>
  </si>
  <si>
    <t>NZL : New Zealand</t>
  </si>
  <si>
    <t>NOR : Norway</t>
  </si>
  <si>
    <t>POL : Poland</t>
  </si>
  <si>
    <t>PRT : Portugal</t>
  </si>
  <si>
    <t>SVK : Slovak Republic</t>
  </si>
  <si>
    <t>ESP : Spain</t>
  </si>
  <si>
    <t>SWE : Sweden</t>
  </si>
  <si>
    <t>CHE : Switzerland</t>
  </si>
  <si>
    <t>BRA : Brazil</t>
  </si>
  <si>
    <t>ZAF : South Africa</t>
  </si>
  <si>
    <t>P</t>
  </si>
  <si>
    <t>SVN : Slovenia</t>
  </si>
  <si>
    <t xml:space="preserve">Description of content of each part of the questionnaire </t>
  </si>
  <si>
    <t>Name of worksheet</t>
  </si>
  <si>
    <t xml:space="preserve">Relevant codes  from the United Nation International Standard Industrial Classification of all economic activities (ISIC) </t>
  </si>
  <si>
    <t>8A-Lawyers</t>
  </si>
  <si>
    <t>Included in ISIC 4.0 6910</t>
  </si>
  <si>
    <t>8B -Notaries</t>
  </si>
  <si>
    <t xml:space="preserve">Included in ISIC 4.0 6910 </t>
  </si>
  <si>
    <t xml:space="preserve">8C-Accountants </t>
  </si>
  <si>
    <t xml:space="preserve">Included in ISIC 4.0 6920 </t>
  </si>
  <si>
    <t>Auditors are not included</t>
  </si>
  <si>
    <t>8D-Architects</t>
  </si>
  <si>
    <t>This section asks about the regulation of the profession of architects, which are professionals that usually plan, design, and review the construction of buildings, but who can also perform urban planning and interior decoration.</t>
  </si>
  <si>
    <t>Included in ISIC 4. 0 7110</t>
  </si>
  <si>
    <t>8E-Civil Engineers</t>
  </si>
  <si>
    <t xml:space="preserve">This sections asks about the regulation of the profession of civil engineers, which are professional that usually deal with the design, construction, and maintenance of buildings, as well as roads, bridges, dams, and the like. </t>
  </si>
  <si>
    <t>8F-Estate Agents</t>
  </si>
  <si>
    <t>Included in ISIC 4. 0 6820</t>
  </si>
  <si>
    <t>state level (for federal states)</t>
  </si>
  <si>
    <t>subnational (e.g. Region, Lander, province)</t>
  </si>
  <si>
    <t>any firm can have an interest in a law firm that covers more than 49% of the capital</t>
  </si>
  <si>
    <t>any firm can have an interest in a law firm that covers up to 49% of the capital</t>
  </si>
  <si>
    <t>only law firms can have an interest in a law firm that covers more than 49% of the capital (other firms cannot)</t>
  </si>
  <si>
    <t>only law firms can have an interest in a law firm that covers up to 49% of the capital (other firms cannot)</t>
  </si>
  <si>
    <t>no firms can have an interest in a law firm</t>
  </si>
  <si>
    <t>no firms can have any voting rights in a law firm</t>
  </si>
  <si>
    <t>any firm can have more than 49% of the voting rights in a law firm</t>
  </si>
  <si>
    <t>any firm can have an interest in a notary firm that covers more than 49% of the capital</t>
  </si>
  <si>
    <t>any firm can have more than 49% of the voting rights in a notary firm</t>
  </si>
  <si>
    <t>any firm can have an interest in a notary firm that covers up to 49% of the capital</t>
  </si>
  <si>
    <t>only notary firms can have an interest in a notary firm that covers more than 49% of the capital (other firms cannot)</t>
  </si>
  <si>
    <t>only notary firms can have an interest in a notary firm that covers up to 49% of the capital (other firms cannot)</t>
  </si>
  <si>
    <t>no firms can have an interest in a notary firm</t>
  </si>
  <si>
    <t>no firms can have any voting rights in a notary firm</t>
  </si>
  <si>
    <t>any firm can have an interest in a real estate firm that covers more than 49% of the capital</t>
  </si>
  <si>
    <t>any firm can have more than 49% of the voting rights in a real estate firm</t>
  </si>
  <si>
    <t>any firm can have an interest in a real estate firm that covers up to 49% of the capital</t>
  </si>
  <si>
    <t>only real estate firms can have an interest in a real estate firm that covers more than 49% of the capital (other firms cannot)</t>
  </si>
  <si>
    <t>only real estate firms can have an interest in a real estate firm that covers up to 49% of the capital (other firms cannot)</t>
  </si>
  <si>
    <t>no firms can have an interest in a real estate firm</t>
  </si>
  <si>
    <t>no firms can have any voting rights in a real estate firm</t>
  </si>
  <si>
    <t>state and professional body/chamber</t>
  </si>
  <si>
    <t>professional body/chamber</t>
  </si>
  <si>
    <t>no (a professional is authorized to practice anywhere in the jurisdiction)</t>
  </si>
  <si>
    <t>Content of worksheet</t>
  </si>
  <si>
    <t xml:space="preserve">Transferring of title to real estate (conveyancing) </t>
  </si>
  <si>
    <t>Non-binding recommended fees/tariffs for some activities</t>
  </si>
  <si>
    <t>Non-binding recommended fees/tariffs  for all activities</t>
  </si>
  <si>
    <t>Binding maximum fees/tariffs  for some activities</t>
  </si>
  <si>
    <t>Binding maximum fees/tariffs  for all activities</t>
  </si>
  <si>
    <t xml:space="preserve">Binding minimum or fixed fees/tariffs for some activities </t>
  </si>
  <si>
    <t xml:space="preserve">Binding minimum or fixed fees/tariffs  for all activities </t>
  </si>
  <si>
    <t>no exclusive right</t>
  </si>
  <si>
    <t>Non-binding recommended fees/tariffs for all activities</t>
  </si>
  <si>
    <t>Binding maximum fees/tariffs for some activities</t>
  </si>
  <si>
    <t>Binding maximum fees/tariffs for all activities</t>
  </si>
  <si>
    <t xml:space="preserve">Binding minimum or fixed fees/tariffs for all activities </t>
  </si>
  <si>
    <t>No</t>
  </si>
  <si>
    <t>Yes, up to 49% of the capital</t>
  </si>
  <si>
    <t>any firm can have any share of the capital</t>
  </si>
  <si>
    <t>any firm can have any amount of voting rights</t>
  </si>
  <si>
    <t>Yes, up to 49% of the voting rights</t>
  </si>
  <si>
    <t>Yes, up to 74% of the capital</t>
  </si>
  <si>
    <t>Yes, up to 74% of the voting rights</t>
  </si>
  <si>
    <t>Yes, up to 100% of the voting rights</t>
  </si>
  <si>
    <t>other (please provide details in the Comments column)</t>
  </si>
  <si>
    <t>federal level/national level (for non-federal states)</t>
  </si>
  <si>
    <t>yes (there are territorial restrictions)</t>
  </si>
  <si>
    <t>incorporation allowed (but not the trading of shares on stock market)</t>
  </si>
  <si>
    <t>yes (some form of advertising and marketing are prohibited)</t>
  </si>
  <si>
    <t>some restrictions to avoid conflicts of interest</t>
  </si>
  <si>
    <t>explicit ban on business cooperation with all other professions</t>
  </si>
  <si>
    <t>state/independent regulator</t>
  </si>
  <si>
    <t>any firm can have up to 49% of voting rights in a law firm</t>
  </si>
  <si>
    <t>only law firms can have more than 49% of voting rights in a law firm (but other firms cannot)</t>
  </si>
  <si>
    <t>only law firms can have up to 49% of voting rights in a law firm (other firms cannot)</t>
  </si>
  <si>
    <t>any firm can have up to 49% of voting rights in a notary firm</t>
  </si>
  <si>
    <t>only notary firms can have more than 49% of voting rights in a notary firm (but other firms cannot)</t>
  </si>
  <si>
    <t>only notary firms can have up to 49% of voting rights in a notary firm (other firms cannot)</t>
  </si>
  <si>
    <t>any firm can have an interest in a accountancy firm that covers up to 49% of the capital</t>
  </si>
  <si>
    <t>any firm can have more than 49% of voting rights in an architectural firm</t>
  </si>
  <si>
    <t>any firm can have up to 49% of voting rights in an architectural firm</t>
  </si>
  <si>
    <t>only architect firms can have more than 49% of voting rights in an architectural firm (but other firms cannot)</t>
  </si>
  <si>
    <t>only architect firms can have up to 49% of voting rights in an architectural firm (other firms cannot)</t>
  </si>
  <si>
    <t>no firms can have any voting rights in an architectural firm</t>
  </si>
  <si>
    <t>any firm can have an interest in an architectural firm that covers more than 49% of the capital</t>
  </si>
  <si>
    <t>any firm can have an interest in an architectural firm that covers up to 49% of the capital</t>
  </si>
  <si>
    <t>only architect firms can have an interest in an architectural firm that covers more than 49% of the capital (other firms cannot)</t>
  </si>
  <si>
    <t>only architect firms can have an interest in an architectural firm that covers up to 49% of the capital (other firms cannot)</t>
  </si>
  <si>
    <t>no firms can have an interest in an architectural firm</t>
  </si>
  <si>
    <t>any firm can have up to 49% of voting rights in a real estate firm</t>
  </si>
  <si>
    <t>only real estate firms can have more than 49% of voting rights in a real estate firm (but other firms cannot)</t>
  </si>
  <si>
    <t>only real estate firms can have up to 49% of voting rights in a real estate firm (other firms cannot)</t>
  </si>
  <si>
    <t>exclusive right to perform the activity</t>
  </si>
  <si>
    <t>exclusive right is reserved to state/state appointed official</t>
  </si>
  <si>
    <t>shared exclusive right to perform the activity</t>
  </si>
  <si>
    <t>any firm can have more than 49% of voting rights in a civil engineering firm</t>
  </si>
  <si>
    <t>any firm can have up to 49% of voting rights in a civil engineering firm</t>
  </si>
  <si>
    <t>only engineer firms can have more than 49%  of voting rights in a civil engineering firm (but other firms cannot)</t>
  </si>
  <si>
    <t>only engineer firms can have up to 49% of voting rights in a civil engineering firm (other firms cannot)</t>
  </si>
  <si>
    <t>no firms can have any voting rights in a civil engineering firm</t>
  </si>
  <si>
    <t>any firm can have an interest in a civil engineering firm that covers more than 49% of the capital</t>
  </si>
  <si>
    <t>any firm can have an interest in a civil engineering firm that covers up to 49% of the capital</t>
  </si>
  <si>
    <t>only engineer firms can have an interest in a civil engineering firm that covers more than 49% of the capital (other firms cannot)</t>
  </si>
  <si>
    <t>only engineer firms can have an interest in a civil engineering firm that covers up to 49% of the capital (other firms cannot)</t>
  </si>
  <si>
    <t>no firms can have an interest in a civil engineering firm</t>
  </si>
  <si>
    <t>no restrictions on legal form</t>
  </si>
  <si>
    <t>any firm can have an interest in a accountancy firm that covers more than 49% of the capital</t>
  </si>
  <si>
    <t>only accountant firms can have an interest in an accountancy firm that covers more than 49% of the capital (other firms cannot)</t>
  </si>
  <si>
    <t>only accountant firms can have an interest in an accountancy firm that covers up to 49% of the capital (other firms cannot)</t>
  </si>
  <si>
    <t>any firm can have more than 49% of voting rights in an accountancy firm</t>
  </si>
  <si>
    <t>any firm can have up to 49% of voting rights in an accountancy firm</t>
  </si>
  <si>
    <t>only accountant firms can have more than 49% of voting rights in an accountancy firm (but other firms cannot)</t>
  </si>
  <si>
    <t>only accountant firms can have up to 49% of voting rights in an accountancy firm (other firms cannot)</t>
  </si>
  <si>
    <t>no firms can have any voting rights in an accountancy firm</t>
  </si>
  <si>
    <r>
      <rPr>
        <b/>
        <sz val="9"/>
        <color rgb="FFFF0000"/>
        <rFont val="Arial"/>
        <family val="2"/>
      </rPr>
      <t>Instructions</t>
    </r>
    <r>
      <rPr>
        <sz val="9"/>
        <color rgb="FFFF0000"/>
        <rFont val="Arial"/>
        <family val="2"/>
      </rPr>
      <t xml:space="preserve">: The questions in this section apply </t>
    </r>
    <r>
      <rPr>
        <b/>
        <sz val="9"/>
        <color rgb="FFFF0000"/>
        <rFont val="Arial"/>
        <family val="2"/>
      </rPr>
      <t>to natural persons (i.e. individual professionals) and to legal persons (i.e. professional firms</t>
    </r>
    <r>
      <rPr>
        <sz val="9"/>
        <color rgb="FFFF0000"/>
        <rFont val="Arial"/>
        <family val="2"/>
      </rPr>
      <t>).</t>
    </r>
  </si>
  <si>
    <t>Columns for Translation</t>
  </si>
  <si>
    <t>2023 answers</t>
  </si>
  <si>
    <r>
      <t>For verification/completion where missing:
Answers for 2018 (</t>
    </r>
    <r>
      <rPr>
        <b/>
        <i/>
        <sz val="10"/>
        <color rgb="FFFF0000"/>
        <rFont val="Arial"/>
        <family val="2"/>
      </rPr>
      <t>prefilled by OECD</t>
    </r>
    <r>
      <rPr>
        <b/>
        <i/>
        <sz val="10"/>
        <rFont val="Arial"/>
        <family val="2"/>
      </rPr>
      <t>)</t>
    </r>
  </si>
  <si>
    <t>OECD comments</t>
  </si>
  <si>
    <t>Answer for 2023</t>
  </si>
  <si>
    <t>Country Comments</t>
  </si>
  <si>
    <t xml:space="preserve">Alternative answer provided by Country </t>
  </si>
  <si>
    <t>Reason for Final answer (OECD)</t>
  </si>
  <si>
    <t>Final Answers</t>
  </si>
  <si>
    <t>Relevant legal reference/Important background info/Clarification</t>
  </si>
  <si>
    <t>Q8a.01</t>
  </si>
  <si>
    <t>Q8a.02</t>
  </si>
  <si>
    <t>Q8a.03</t>
  </si>
  <si>
    <t>Q8a.1.1_1</t>
  </si>
  <si>
    <t>Q8a.1.1_2</t>
  </si>
  <si>
    <t>Q8a.1.1_3</t>
  </si>
  <si>
    <t>Q8a.1.1_4</t>
  </si>
  <si>
    <t>Q8a.1.1_5</t>
  </si>
  <si>
    <t>Q8a.1.1_6</t>
  </si>
  <si>
    <t>Q8a.1.1_7</t>
  </si>
  <si>
    <t>Q8a.1.1_8</t>
  </si>
  <si>
    <t>Q8a.1.1_9</t>
  </si>
  <si>
    <t>Q8a.1.1_10</t>
  </si>
  <si>
    <t>Q8a.1.1_11</t>
  </si>
  <si>
    <t>Q8a.1.1_12</t>
  </si>
  <si>
    <t>Q8a.1.1_13</t>
  </si>
  <si>
    <t>Q8a.1.1_14</t>
  </si>
  <si>
    <t>Q8a.1.1_15</t>
  </si>
  <si>
    <t>Q8a.1.1a</t>
  </si>
  <si>
    <t>Q8a.1.2</t>
  </si>
  <si>
    <t>Q8a.1.2a</t>
  </si>
  <si>
    <t>Q8a.1.4</t>
  </si>
  <si>
    <t>Q8a.2.2a</t>
  </si>
  <si>
    <t>Q8a.3.1</t>
  </si>
  <si>
    <t>Q8a.3.1a</t>
  </si>
  <si>
    <t>Q8a.3.5</t>
  </si>
  <si>
    <t>Q8a.3.5a</t>
  </si>
  <si>
    <t>Q8a.4.1</t>
  </si>
  <si>
    <t>Q8a.4.1a</t>
  </si>
  <si>
    <t>Q8a.4.2</t>
  </si>
  <si>
    <t>Q8a.4.3</t>
  </si>
  <si>
    <t>Q8a.4.3a</t>
  </si>
  <si>
    <t>Q8a.4.4</t>
  </si>
  <si>
    <t>Q8a.4.5</t>
  </si>
  <si>
    <t>Q8a.4.5a</t>
  </si>
  <si>
    <t>Q8a.4.6</t>
  </si>
  <si>
    <t>Q8a.4.6a_i</t>
  </si>
  <si>
    <t>Q8a.4.6a_ii</t>
  </si>
  <si>
    <t>Q8a.4.6a_iii</t>
  </si>
  <si>
    <t>Q8a.4.6a_iv</t>
  </si>
  <si>
    <t>Q8a.4.6a_v</t>
  </si>
  <si>
    <t>Q8a.4.6a_vi</t>
  </si>
  <si>
    <t>Q8a.4.6b</t>
  </si>
  <si>
    <t>Q8a.4.7</t>
  </si>
  <si>
    <t>Q8a.4.7a</t>
  </si>
  <si>
    <t>Q8a.4.8</t>
  </si>
  <si>
    <t>Q8a.4.8a</t>
  </si>
  <si>
    <t>Q8a.5.1</t>
  </si>
  <si>
    <t>Q8a.5.1a</t>
  </si>
  <si>
    <t>Q8a.5.2</t>
  </si>
  <si>
    <t>Q8a.5.3</t>
  </si>
  <si>
    <t>Code 2023</t>
  </si>
  <si>
    <t>Q8b.01</t>
  </si>
  <si>
    <t>Q8b.02</t>
  </si>
  <si>
    <t>Q8b.03</t>
  </si>
  <si>
    <t>Q8b.1.1_3</t>
  </si>
  <si>
    <t>Q8b.1.1_4</t>
  </si>
  <si>
    <t>Q8b.1.1_5</t>
  </si>
  <si>
    <t>Q8b.1.1_6</t>
  </si>
  <si>
    <t>Q8b.1.1_7</t>
  </si>
  <si>
    <t>Q8b.1.1_8</t>
  </si>
  <si>
    <t>Q8b.1.1_9</t>
  </si>
  <si>
    <t>Q8b.1.1_10</t>
  </si>
  <si>
    <t>Q8b.1.1_11</t>
  </si>
  <si>
    <t>Q8b.1.1_12</t>
  </si>
  <si>
    <t>Q8b.1.1_13</t>
  </si>
  <si>
    <t>Q8b.1.1_14</t>
  </si>
  <si>
    <t>Q8b.1.1_15</t>
  </si>
  <si>
    <t>Q8b.1.1a</t>
  </si>
  <si>
    <t>Q8b.1.2</t>
  </si>
  <si>
    <t>Q8b.1.2a</t>
  </si>
  <si>
    <t>Q8b.2.1</t>
  </si>
  <si>
    <t>Q8b.2.1a</t>
  </si>
  <si>
    <t>Q8b.2.2a</t>
  </si>
  <si>
    <t>Q8b.3.1</t>
  </si>
  <si>
    <t>Q8b.3.1a</t>
  </si>
  <si>
    <t>Q8b.3.5</t>
  </si>
  <si>
    <t>Q8b.4.1</t>
  </si>
  <si>
    <t>Q8b.4.1a</t>
  </si>
  <si>
    <t>Q8b.4.2</t>
  </si>
  <si>
    <t>Q8b.4.3</t>
  </si>
  <si>
    <t>Q8b.4.3a</t>
  </si>
  <si>
    <t>Q8b.4.4</t>
  </si>
  <si>
    <t>Q8b.4.5</t>
  </si>
  <si>
    <t>Q8b.4.5a</t>
  </si>
  <si>
    <t>Q8b.4.6</t>
  </si>
  <si>
    <t>Q8b.4.6a_i</t>
  </si>
  <si>
    <t>Q8b.4.6a_ii</t>
  </si>
  <si>
    <t>Q8b.4.6a_iii</t>
  </si>
  <si>
    <t>Q8b.4.6a_iv</t>
  </si>
  <si>
    <t>Q8b.4.6a_v</t>
  </si>
  <si>
    <t>Q8b.4.6a_vi</t>
  </si>
  <si>
    <t>Q8b.4.6b</t>
  </si>
  <si>
    <t>Q8b.4.7</t>
  </si>
  <si>
    <t>Q8b.4.7a</t>
  </si>
  <si>
    <t>Q8b.4.8</t>
  </si>
  <si>
    <t>Q8b.4.8a</t>
  </si>
  <si>
    <t>Code 2028</t>
  </si>
  <si>
    <t>Q8c.01</t>
  </si>
  <si>
    <t>Q8c.02</t>
  </si>
  <si>
    <t>Q8c.03</t>
  </si>
  <si>
    <t>Q8c.1.1_1</t>
  </si>
  <si>
    <t>Q8c.1.1_2</t>
  </si>
  <si>
    <t>Q8c.1.1_3</t>
  </si>
  <si>
    <t>Q8c.1.1_4</t>
  </si>
  <si>
    <t>Q8c.1.1_5</t>
  </si>
  <si>
    <t>Q8c.1.1_6</t>
  </si>
  <si>
    <t>Q8c.1.1_7</t>
  </si>
  <si>
    <t>Q8c.1.1_8</t>
  </si>
  <si>
    <t>Q8c.1.1_9</t>
  </si>
  <si>
    <t>Q8c.1.1_10</t>
  </si>
  <si>
    <t>Q8c.1.1_11</t>
  </si>
  <si>
    <t>Q8c.1.1_12</t>
  </si>
  <si>
    <t>Q8c.1.1_13</t>
  </si>
  <si>
    <t>Q8c.1.1_14</t>
  </si>
  <si>
    <t>Q8c.1.1a</t>
  </si>
  <si>
    <t>Q8c.1.2</t>
  </si>
  <si>
    <t>Q8c.1.2a</t>
  </si>
  <si>
    <t>Q8c.1.3</t>
  </si>
  <si>
    <t>Q8c.2.2a</t>
  </si>
  <si>
    <t>Q8c.3.1</t>
  </si>
  <si>
    <t>Q8c.3.1a</t>
  </si>
  <si>
    <t>Q8c.3.5</t>
  </si>
  <si>
    <t>Q8c.3.5a</t>
  </si>
  <si>
    <t>Q8c.4.1</t>
  </si>
  <si>
    <t>Q8c.4.1a</t>
  </si>
  <si>
    <t>Q8c.4.2</t>
  </si>
  <si>
    <t>Q8c.4.3</t>
  </si>
  <si>
    <t>Q8c.4.3a</t>
  </si>
  <si>
    <t>Q8c.4.4</t>
  </si>
  <si>
    <t>Q8c.4.5</t>
  </si>
  <si>
    <t>Q8c.4.5a</t>
  </si>
  <si>
    <t>Q8c.4.6</t>
  </si>
  <si>
    <t>Q8c.4.6a_i</t>
  </si>
  <si>
    <t>Q8c.4.6a_ii</t>
  </si>
  <si>
    <t>Q8c.4.6a_iii</t>
  </si>
  <si>
    <t>Q8c.4.6a_iv</t>
  </si>
  <si>
    <t>Q8c.4.6a_v</t>
  </si>
  <si>
    <t>Q8c.4.6a_vi</t>
  </si>
  <si>
    <t>Q8c.4.6b</t>
  </si>
  <si>
    <t>Q8c.4.7</t>
  </si>
  <si>
    <t>Q8c.4.7a</t>
  </si>
  <si>
    <t>Q8c.4.8</t>
  </si>
  <si>
    <t>Q8c.4.8a</t>
  </si>
  <si>
    <t>Q8c.5.1</t>
  </si>
  <si>
    <t>Q8c.5.1a</t>
  </si>
  <si>
    <t>Q8c.5.2</t>
  </si>
  <si>
    <t>Q8c.5.3</t>
  </si>
  <si>
    <t>Q8d.01</t>
  </si>
  <si>
    <t>Q8d.02</t>
  </si>
  <si>
    <t>Q8d.03</t>
  </si>
  <si>
    <t>Q8d.1.1_1</t>
  </si>
  <si>
    <t>Q8d.1.1_2</t>
  </si>
  <si>
    <t>Q8d.1.1_3</t>
  </si>
  <si>
    <t>Q8d.1.1_4</t>
  </si>
  <si>
    <t>Q8d.1.1_5</t>
  </si>
  <si>
    <t>Q8d.1.1_6</t>
  </si>
  <si>
    <t>Q8d.1.1_7</t>
  </si>
  <si>
    <t>Q8d.1.1_8</t>
  </si>
  <si>
    <t>Q8d.1.1_9</t>
  </si>
  <si>
    <t>Q8d.1.1_10</t>
  </si>
  <si>
    <t>Q8d.1.1_11</t>
  </si>
  <si>
    <t>Q8d.1.1_12</t>
  </si>
  <si>
    <t>Q8d.1.1a</t>
  </si>
  <si>
    <t>Q8d.1.2</t>
  </si>
  <si>
    <t>Q8d.1.2a</t>
  </si>
  <si>
    <t>Q8d.1.4</t>
  </si>
  <si>
    <t>Q8d.2.2a</t>
  </si>
  <si>
    <t>Q8d.3.1</t>
  </si>
  <si>
    <t>Q8d.3.1a</t>
  </si>
  <si>
    <t>Q8d.3.5</t>
  </si>
  <si>
    <t>Q8d.4.1</t>
  </si>
  <si>
    <t>Q8d.4.1a</t>
  </si>
  <si>
    <t>Q8d.4.2</t>
  </si>
  <si>
    <t>Q8d.4.3</t>
  </si>
  <si>
    <t>Q8d.4.3a</t>
  </si>
  <si>
    <t>Q8d.4.4</t>
  </si>
  <si>
    <t>Q8d.4.5</t>
  </si>
  <si>
    <t>Q8d.4.5a</t>
  </si>
  <si>
    <t>Q8d.4.6</t>
  </si>
  <si>
    <t>Q8d.4.6a_i</t>
  </si>
  <si>
    <t>Q8d.4.6a_ii</t>
  </si>
  <si>
    <t>Q8d.4.6a_iii</t>
  </si>
  <si>
    <t>Q8d.4.6a_iv</t>
  </si>
  <si>
    <t>Q8d.4.6a_v</t>
  </si>
  <si>
    <t>Q8d.4.6a_vi</t>
  </si>
  <si>
    <t>Q8d.4.6b</t>
  </si>
  <si>
    <t>Q8d.4.7</t>
  </si>
  <si>
    <t>Q8d.4.7a</t>
  </si>
  <si>
    <t>Q8d.4.8</t>
  </si>
  <si>
    <t>Q8d.4.8a</t>
  </si>
  <si>
    <t>Q8d.5.1</t>
  </si>
  <si>
    <t>Q8d.5.1a</t>
  </si>
  <si>
    <t>Q8d.5.2</t>
  </si>
  <si>
    <t>Q8d.5.3</t>
  </si>
  <si>
    <t>Q8e.01</t>
  </si>
  <si>
    <t>Q8e.02</t>
  </si>
  <si>
    <t>Q8e.03</t>
  </si>
  <si>
    <t>Q8e.1.1_1</t>
  </si>
  <si>
    <t>Q8e.1.1_2</t>
  </si>
  <si>
    <t>Q8e.1.1_3</t>
  </si>
  <si>
    <t>Q8e.1.1_4</t>
  </si>
  <si>
    <t>Q8e.1.1_5</t>
  </si>
  <si>
    <t>Q8e.1.1_6</t>
  </si>
  <si>
    <t>Q8e.1.1_7</t>
  </si>
  <si>
    <t>Q8e.1.1_8</t>
  </si>
  <si>
    <t>Q8e.1.1_9</t>
  </si>
  <si>
    <t>Q8e.1.1_10</t>
  </si>
  <si>
    <t>Q8e.1.1_11</t>
  </si>
  <si>
    <t>Q8e.1.1a</t>
  </si>
  <si>
    <t>Q8e.1.2</t>
  </si>
  <si>
    <t>Q8e.1.2a</t>
  </si>
  <si>
    <t>Q8e.1.4</t>
  </si>
  <si>
    <t>Q8e.2.2a</t>
  </si>
  <si>
    <t>Q8e.3.1</t>
  </si>
  <si>
    <t>Q8e.3.1a</t>
  </si>
  <si>
    <t>Q8e.3.5</t>
  </si>
  <si>
    <t>Q8e.3.5a</t>
  </si>
  <si>
    <t>Q8e.4.1</t>
  </si>
  <si>
    <t>Q8e.4.1a</t>
  </si>
  <si>
    <t>Q8e.4.2</t>
  </si>
  <si>
    <t>Q8e.4.3</t>
  </si>
  <si>
    <t>Q8e.4.3a</t>
  </si>
  <si>
    <t>Q8e.4.4</t>
  </si>
  <si>
    <t>Q8e.4.5</t>
  </si>
  <si>
    <t>Q8e.4.5a</t>
  </si>
  <si>
    <t>Q8e.4.6</t>
  </si>
  <si>
    <t>Q8e.4.6a_i</t>
  </si>
  <si>
    <t>Q8e.4.6a_ii</t>
  </si>
  <si>
    <t>Q8e.4.6a_iii</t>
  </si>
  <si>
    <t>Q8e.4.6a_iv</t>
  </si>
  <si>
    <t>Q8e.4.6a_v</t>
  </si>
  <si>
    <t>Q8e.4.6a_vi</t>
  </si>
  <si>
    <t>Q8e.4.6b</t>
  </si>
  <si>
    <t>Q8e.4.7</t>
  </si>
  <si>
    <t>Q8e.4.7a</t>
  </si>
  <si>
    <t>Q8e.4.8</t>
  </si>
  <si>
    <t>Q8e.4.8a</t>
  </si>
  <si>
    <t>Q8e.5.1</t>
  </si>
  <si>
    <t>Q8e.5.1a</t>
  </si>
  <si>
    <t>Q8e.5.2</t>
  </si>
  <si>
    <t>Q8e.5.3</t>
  </si>
  <si>
    <t>Q8f.02</t>
  </si>
  <si>
    <t>Q8f.03</t>
  </si>
  <si>
    <t>Q8f.1.1_1</t>
  </si>
  <si>
    <t>Q8f.1.1_2</t>
  </si>
  <si>
    <t>Q8f.1.1_3</t>
  </si>
  <si>
    <t>Q8f.1.1_4</t>
  </si>
  <si>
    <t>Q8f.1.1_5</t>
  </si>
  <si>
    <t>Q8f.1.1_6</t>
  </si>
  <si>
    <t>Q8f.1.1a</t>
  </si>
  <si>
    <t>Q8f.1.2</t>
  </si>
  <si>
    <t>Q8f.1.2a</t>
  </si>
  <si>
    <t>Q8f.2.2a</t>
  </si>
  <si>
    <t>Q8f.3.1</t>
  </si>
  <si>
    <t>Q8f.3.1a</t>
  </si>
  <si>
    <t>Q8f.3.5</t>
  </si>
  <si>
    <t>Q8f.3.5a</t>
  </si>
  <si>
    <t>Q8f.4.1</t>
  </si>
  <si>
    <t>Q8f.4.1a</t>
  </si>
  <si>
    <t>Q8f.4.2</t>
  </si>
  <si>
    <t>Q8f.4.3</t>
  </si>
  <si>
    <t>Q8f.4.3a</t>
  </si>
  <si>
    <t>Q8f.4.4</t>
  </si>
  <si>
    <t>Q8f.4.5</t>
  </si>
  <si>
    <t>Q8f.4.5a</t>
  </si>
  <si>
    <t>Q8f.4.6</t>
  </si>
  <si>
    <t>Q8f.4.6a_i</t>
  </si>
  <si>
    <t>Q8f.4.6a_ii</t>
  </si>
  <si>
    <t>Q8f.4.6a_iii</t>
  </si>
  <si>
    <t>Q8f.4.6a_iv</t>
  </si>
  <si>
    <t>Q8f.4.6a_v</t>
  </si>
  <si>
    <t>Q8f.4.6a_vi</t>
  </si>
  <si>
    <t>Q8f.4.6b</t>
  </si>
  <si>
    <t>Q8f.4.7</t>
  </si>
  <si>
    <t>Q8f.4.7a</t>
  </si>
  <si>
    <t>Q8f.4.8</t>
  </si>
  <si>
    <t>Q8f.4.8a</t>
  </si>
  <si>
    <t>Q8f.5.1</t>
  </si>
  <si>
    <t>Q8f.5.1a</t>
  </si>
  <si>
    <t>Q8f.5.2</t>
  </si>
  <si>
    <t>Q8f.5.3</t>
  </si>
  <si>
    <t>Others - 2</t>
  </si>
  <si>
    <t>NI</t>
  </si>
  <si>
    <r>
      <t xml:space="preserve">Does this profession - </t>
    </r>
    <r>
      <rPr>
        <b/>
        <sz val="9"/>
        <rFont val="Arial"/>
        <family val="2"/>
      </rPr>
      <t>lawyer</t>
    </r>
    <r>
      <rPr>
        <sz val="9"/>
        <rFont val="Arial"/>
        <family val="2"/>
      </rPr>
      <t xml:space="preserve"> - exist in your country? (Q8a.03)</t>
    </r>
  </si>
  <si>
    <t>Considering the definition provided at the start, is there more than one professional figure that can fit this description? (Q8a.04)</t>
  </si>
  <si>
    <t>If you answer yes, please list all their names in English and in your local language and describe how these figures differ among each other in the Comments Column. (Q8a.05)</t>
  </si>
  <si>
    <t>Please provide ONLY the name of the professional figure for which you are answering this questionnaire in your language and in English (Q8a.06)</t>
  </si>
  <si>
    <t>For which jurisdiction are you answering the question? (Q8a.07)</t>
  </si>
  <si>
    <r>
      <t>Instructions:</t>
    </r>
    <r>
      <rPr>
        <sz val="9"/>
        <rFont val="Arial"/>
        <family val="2"/>
      </rPr>
      <t xml:space="preserve"> If your answer is 'No' (Skip this section)</t>
    </r>
  </si>
  <si>
    <t>SECTION 8a.1. Entry Regulation</t>
  </si>
  <si>
    <r>
      <rPr>
        <b/>
        <sz val="9"/>
        <color rgb="FFFF0000"/>
        <rFont val="Arial"/>
        <family val="2"/>
      </rPr>
      <t xml:space="preserve">Instructions: 
</t>
    </r>
    <r>
      <rPr>
        <sz val="9"/>
        <color rgb="FFFF0000"/>
        <rFont val="Arial"/>
        <family val="2"/>
      </rPr>
      <t xml:space="preserve">The questions in this section </t>
    </r>
    <r>
      <rPr>
        <b/>
        <sz val="9"/>
        <color rgb="FFFF0000"/>
        <rFont val="Arial"/>
        <family val="2"/>
      </rPr>
      <t>only apply to natural persons (i.e. individual professionals)</t>
    </r>
    <r>
      <rPr>
        <sz val="9"/>
        <color rgb="FFFF0000"/>
        <rFont val="Arial"/>
        <family val="2"/>
      </rPr>
      <t>, not to legal persons (i.e. professional firms).</t>
    </r>
  </si>
  <si>
    <t>Others - 1</t>
  </si>
  <si>
    <t>Others - 3</t>
  </si>
  <si>
    <t>Others - 4</t>
  </si>
  <si>
    <t>Please provide a link to the law/regulation that specifies which activities are reserved to the professions (Q8a.1.1a)</t>
  </si>
  <si>
    <t>Please provide a link to the law/regulation that establishes the protection of the title (Q8a.1.2a)</t>
  </si>
  <si>
    <t>If the profession of lawyer is certified (title is protected but there are no reserved activities), is there a single authority that can issue such a certification or more than one? (Q8a.1.2b)</t>
  </si>
  <si>
    <t>How many pathways are there to obtain the qualifications to legally practice the profession? (Q8a.1.3)</t>
  </si>
  <si>
    <t>Please describe the pathways and explain what each one requires and how they differ (Q8a.1.3a)</t>
  </si>
  <si>
    <t>Please provide a link to the law/regulation that regulates/outlines the pathway/pathways to access the profession (Q8a.1.3b)</t>
  </si>
  <si>
    <t>Is there a requirement to pass one or more professional examinations in order to legally practice as a lawyer or to obtain the professional title when this is protected by the law? (Q8a.1.4)</t>
  </si>
  <si>
    <r>
      <t xml:space="preserve">Definition: </t>
    </r>
    <r>
      <rPr>
        <sz val="9"/>
        <rFont val="Arial"/>
        <family val="2"/>
      </rPr>
      <t>A professional examination is any exam the candidate professional has to successfully pass to be allowed to practice. Typical example is the bar exam that is necessary to pass to become a lawyer. It is not the exam that has to be passed just to obtain the educational qualifications required to enter the profession, e.g. the final exam held to obtain a degree.</t>
    </r>
  </si>
  <si>
    <t>Section 8a.0 Definition of the Profession and relevant Jurisdiction</t>
  </si>
  <si>
    <t>SECTION 8a.2. Conduct Regulation</t>
  </si>
  <si>
    <t>SECTION 8a.3. Consumer Protection</t>
  </si>
  <si>
    <t>Please, provide evidence of the availability of this information (e.g. information campaign after liberalization of fees, website, or other) (Q8a.3.1a)</t>
  </si>
  <si>
    <t>Please, provide a link to this information (Q8a.3.2a)</t>
  </si>
  <si>
    <t>Please, link the website where the data are made available or explain who collects this information and what type of information (Q8a.3.3a)</t>
  </si>
  <si>
    <t>Are there mechanisms in place for consumers to report experiences of sub-optimal professional performance? (Q8a.3.4)</t>
  </si>
  <si>
    <t>SECTION 8a.4. Restrictions on foreign entry</t>
  </si>
  <si>
    <t>Is nationality or citizenship required for a lawyer to practice in your country? (Q8a.4.1)</t>
  </si>
  <si>
    <t>Please provide a link to the law/regulation that establishes such a requirement (Q8a.4.1a)</t>
  </si>
  <si>
    <t>Do laws or regulations establish a clear and transparent process for recognizing education titles that have been earned abroad in the case of lawyers?  (Q8a.4.2)</t>
  </si>
  <si>
    <t>Has your country engaged in Mutual Recognition Agreements (MRAs) of lawyers with other countries? (Q8a.4.4)</t>
  </si>
  <si>
    <t>Please provide a link to the law/regulation that requires this exam, and indicate the relevant articles (Q8a.4.3a)</t>
  </si>
  <si>
    <t>Please provide a link to at least one of these MRAa (Q8a.4.4a)</t>
  </si>
  <si>
    <t>Please provide a link to the law/regulation that establishes such a process, and indicate the relevant articles (Q8a.4.2a)</t>
  </si>
  <si>
    <t>SECTION 8b.0. Definition of the Profession and relevant Jurisdiction</t>
  </si>
  <si>
    <r>
      <t xml:space="preserve">Does this profession - </t>
    </r>
    <r>
      <rPr>
        <b/>
        <sz val="9"/>
        <rFont val="Arial"/>
        <family val="2"/>
      </rPr>
      <t>notary</t>
    </r>
    <r>
      <rPr>
        <sz val="9"/>
        <rFont val="Arial"/>
        <family val="2"/>
      </rPr>
      <t xml:space="preserve"> - exist in your country? (Q8b.03)</t>
    </r>
  </si>
  <si>
    <t>Considering the definition provided at the start, is there more than one professional figure that can fit this description? (Q8b.04)</t>
  </si>
  <si>
    <t>If you answer yes, please list all their names in English and in your local language and describe how these figures differ among each other (Q8b.05)</t>
  </si>
  <si>
    <t>Please provide ONLY the name of the professional figure for which you are answering this questionnaire in your language and in English (Q8b.06)</t>
  </si>
  <si>
    <t>For which jurisdiction are you answering the question? (Q8b.07)</t>
  </si>
  <si>
    <t>SECTION 8b.1. Entry Regulation</t>
  </si>
  <si>
    <r>
      <t xml:space="preserve">Instructions: </t>
    </r>
    <r>
      <rPr>
        <sz val="9"/>
        <color rgb="FFFF0000"/>
        <rFont val="Arial"/>
        <family val="2"/>
      </rPr>
      <t xml:space="preserve">The questions in this section </t>
    </r>
    <r>
      <rPr>
        <b/>
        <sz val="9"/>
        <color rgb="FFFF0000"/>
        <rFont val="Arial"/>
        <family val="2"/>
      </rPr>
      <t>only apply to natural persons (i.e. individual professionals)</t>
    </r>
    <r>
      <rPr>
        <sz val="9"/>
        <color rgb="FFFF0000"/>
        <rFont val="Arial"/>
        <family val="2"/>
      </rPr>
      <t>, not to legal persons (i.e. professional firms).</t>
    </r>
  </si>
  <si>
    <t>Please, indicate in the comment section the specific article or comma of the law/regulation for each activity</t>
  </si>
  <si>
    <t>Please provide a link to the law/regulation that specifies which activities are reserved to notaries (Q8b.1.1a)</t>
  </si>
  <si>
    <t>Please provide a link to the law/regulation that establishes the protection of the title (Q8b.1.2a)</t>
  </si>
  <si>
    <t>How many pathways are there to obtain the qualifications to legally practice the profession? (Q8b.1.3)</t>
  </si>
  <si>
    <t>Please describe the pathways and explain what each one requires and how they differ (Q8b.1.3a)</t>
  </si>
  <si>
    <t>Please provide a link to the law/regulation that regulates/outlines the pathway/pathways to access the profession (Q8b.1.3b)</t>
  </si>
  <si>
    <t>Is there a requirement to pass one or more professional examinations in order to legally practice the profession or to obtain the professional title when this is protected by the law? (Q8b.1.4)</t>
  </si>
  <si>
    <t>If you have answered Yes to the question above, how many professional examinations are required in order to legally practice as a notary or to obtain the professional title when this is protected by the law? (Q8b.1.4a)</t>
  </si>
  <si>
    <t>SECTION 8b.2. Conduct Regulation</t>
  </si>
  <si>
    <t>SECTION 8b.3. Consumer Protection</t>
  </si>
  <si>
    <r>
      <rPr>
        <b/>
        <sz val="9"/>
        <rFont val="Arial"/>
        <family val="2"/>
      </rPr>
      <t>Instructions</t>
    </r>
    <r>
      <rPr>
        <sz val="9"/>
        <rFont val="Arial"/>
        <family val="2"/>
      </rPr>
      <t>: This organization could be the ministry, regulating the profession, a professional association, a consumer association or an ombudsman</t>
    </r>
  </si>
  <si>
    <t xml:space="preserve">SECTION 8b.4. Restrictions on Foreign Entry </t>
  </si>
  <si>
    <t>Please, provide evidence of the availability of this information (e.g. information campaign after liberalization of fees, website, or other) (Q8b.3.1a)</t>
  </si>
  <si>
    <t>Please, provide a link to this information (Q8b.3.2a)</t>
  </si>
  <si>
    <t>Please, link the website where the data are made available or explain who collects this information and what type of information (Q8b.3.3a)</t>
  </si>
  <si>
    <t>Are there mechanisms in place for consumers to report experiences of sub-optimal professional performance? (Q8b.3.4)</t>
  </si>
  <si>
    <t>Is nationality or citizenship required for notaries to practice in your country? (Q8b.4.1)</t>
  </si>
  <si>
    <t>Do laws or regulations establish a clear and transparent process for recognizing education titles that have been earned abroad in the case of notaries? (Q8b.4.2)</t>
  </si>
  <si>
    <t>Please provide a link to the law/regulation that establishes such a process, and indicate the relevant articles (Q8b.4.2a)</t>
  </si>
  <si>
    <t>Please provide a link to the law/regulation that establishes such a requirement (Q8b.4.1a)</t>
  </si>
  <si>
    <t>Are notaries that have acquired their qualifications in a foreign country required to take a local examination in order to practice? (Q8b.4.3)</t>
  </si>
  <si>
    <t>Please provide a link to the law/regulation that requires this exam, and indicate the relevant articles (Q8b.4.3a)</t>
  </si>
  <si>
    <t>Has your country engaged in Mutual Recognition Agreements (MRAs) of notaries with other countries? (Q8b.4.4)</t>
  </si>
  <si>
    <t>Please provide a link to at least one of these MRAs (Q8b.4.4a)</t>
  </si>
  <si>
    <r>
      <t xml:space="preserve">Does this profession – </t>
    </r>
    <r>
      <rPr>
        <b/>
        <sz val="9"/>
        <rFont val="Arial"/>
        <family val="2"/>
      </rPr>
      <t>accountant</t>
    </r>
    <r>
      <rPr>
        <sz val="9"/>
        <rFont val="Arial"/>
        <family val="2"/>
      </rPr>
      <t xml:space="preserve"> - exist in your country? (Q8c.03)</t>
    </r>
  </si>
  <si>
    <t>SECTION 8c.0 Definition of the Profession and relevant Jurisdiction</t>
  </si>
  <si>
    <t>Is auditor a separate professional figure in your country, subject to different regulatory requirements? (Q8c.03a)</t>
  </si>
  <si>
    <t>Considering the definition provided at the start, is there more than one professional figure that can fit this description? (Q8c.04)</t>
  </si>
  <si>
    <t>If you answer yes, please list all their names in English and in your local language and describe how these figures differ among each other in the Comments Column (Q8c.05)</t>
  </si>
  <si>
    <t>Please provide ONLY the name of the professional figure for which you are answering this questionnaire in your language and in English (Q8c.06)</t>
  </si>
  <si>
    <t>For which jurisdiction are you answering the question? (Q8c.07)</t>
  </si>
  <si>
    <t>SECTION 8c.1. Entry Regulation</t>
  </si>
  <si>
    <t>Please provide a link to the law/regulation that specifies which activities are reserved to accountants (Q8c.1.1a)</t>
  </si>
  <si>
    <t>Please provide a link to the law/regulation that establishes the protection of the title (Q8c.1.2a)</t>
  </si>
  <si>
    <t>How many pathways are there to obtain the qualifications to legally practice the profession? (Q8c.1.4)</t>
  </si>
  <si>
    <t>Please describe the pathways and explain what each one requires and how they differ (Q8c.1.4a)</t>
  </si>
  <si>
    <t>Please provide a link to the law/regulation that regulates/outlines the pathway/pathways to access the profession (Q8c.1.4b)</t>
  </si>
  <si>
    <t>Is there a requirement to pass one or more professional examinations in order to legally practice the profession or to obtain the professional title when this is protected by the law? (Q8c.1.5)</t>
  </si>
  <si>
    <t>SECTION 8c.2. Conduct Regulation</t>
  </si>
  <si>
    <t>SECTION 8c.3. Consumer Protection</t>
  </si>
  <si>
    <t>Please, provide evidence of the availability of this information (e.g. information campaign after liberalization of fees, website, or other) (Q8c.3.1a)</t>
  </si>
  <si>
    <t>Please, provide a link to this information (Q8c.3.2a)</t>
  </si>
  <si>
    <t>Please, link the website where the data are made available or explain who collects this information and what type of information (Q8c.3.3a)</t>
  </si>
  <si>
    <t>Are there mechanisms in place for consumers to report experiences of sub-optimal professional performance? (Q8c.3.4)</t>
  </si>
  <si>
    <t>SECTION 8c.4. Restrictions on Foreign Entry</t>
  </si>
  <si>
    <t>Please provide a link to the law/regulation that establishes such a process, and indicate the relevant articles (Q8c.4.2a)</t>
  </si>
  <si>
    <t>Please provide a link to the law/regulation that establishes such a requirement (Q8c.4.1a)</t>
  </si>
  <si>
    <t>Is nationality or citizenship required for an accountant to practice in your country?`(Q8c.4.1)</t>
  </si>
  <si>
    <t>Do laws or regulations establish a clear and transparent process for recognizing education titles that have been earned abroad in the case of accountants? (Q8c.4.2)</t>
  </si>
  <si>
    <t>Are accountants that have acquired their qualifications in a foreign country required to take a local examination in order to practice? (Q8c.4.3)</t>
  </si>
  <si>
    <t>Please provide a link to the law/regulation that requires this exam, and indicate the relevant articles (Q8c.4.3a)</t>
  </si>
  <si>
    <t>Has your country engaged in Mutual Recognition Agreements (MRAs) of accountants with other countries? (Q8c.4.4)</t>
  </si>
  <si>
    <t>Please provide a link to at least one of these MRAs (Q8c.4.4a)</t>
  </si>
  <si>
    <t>Section 8d.0 Definition of the Profession and relevant Jurisdiction</t>
  </si>
  <si>
    <r>
      <t xml:space="preserve">Does this profession – </t>
    </r>
    <r>
      <rPr>
        <b/>
        <sz val="9"/>
        <rFont val="Arial"/>
        <family val="2"/>
      </rPr>
      <t>architect</t>
    </r>
    <r>
      <rPr>
        <sz val="9"/>
        <rFont val="Arial"/>
        <family val="2"/>
      </rPr>
      <t xml:space="preserve"> - exist in your country? (Q8d.03)</t>
    </r>
  </si>
  <si>
    <t>Considering the definition provided at the start, is there more than one professional figure that can fit this description? (Q8d.04)</t>
  </si>
  <si>
    <t>If you answer yes, please list all their names in English and in your local language and describe how these figures differ among each other in the Comments Column (Q8d.05)</t>
  </si>
  <si>
    <t>Please provide ONLY the name of the professional figure for which you are answering this questionnaire in your language and in English (Q8d.06)</t>
  </si>
  <si>
    <t>For which jurisdiction are you answering the question? (Q8d.07)</t>
  </si>
  <si>
    <t>SECTION 8d.1. Entry Regulation</t>
  </si>
  <si>
    <r>
      <rPr>
        <b/>
        <sz val="9"/>
        <color rgb="FFFF0000"/>
        <rFont val="Arial"/>
        <family val="2"/>
      </rPr>
      <t xml:space="preserve">Instructions: </t>
    </r>
    <r>
      <rPr>
        <sz val="9"/>
        <color rgb="FFFF0000"/>
        <rFont val="Arial"/>
        <family val="2"/>
      </rPr>
      <t>The questions in this section</t>
    </r>
    <r>
      <rPr>
        <b/>
        <sz val="9"/>
        <color rgb="FFFF0000"/>
        <rFont val="Arial"/>
        <family val="2"/>
      </rPr>
      <t xml:space="preserve"> only apply to natural persons (i.e. individual professionals)</t>
    </r>
    <r>
      <rPr>
        <sz val="9"/>
        <color rgb="FFFF0000"/>
        <rFont val="Arial"/>
        <family val="2"/>
      </rPr>
      <t>, not to legal persons (i.e. professional firms).</t>
    </r>
  </si>
  <si>
    <t>Please provide a link to the law/regulation that specifies which activities are reserved to Architects (Q8d.1.1a)</t>
  </si>
  <si>
    <t xml:space="preserve">Preparation/submission/signing of technical control and compliance documentation or certification of project adhering to building legislation/standards of performance, quality, cost and safety </t>
  </si>
  <si>
    <t>SECTION 8d.2. Conduct Regulation</t>
  </si>
  <si>
    <t>SECTION 8d.3. Consumer Protection</t>
  </si>
  <si>
    <t>SECTION 8d.4. Restrictions on Foreign Entry</t>
  </si>
  <si>
    <t>Please, provide evidence of the availability of this information (e.g. information campaign after liberalization of fees, website, or other) (Q8d.3.1a)</t>
  </si>
  <si>
    <t>Please, provide a link to this information (Q8d.3.2a)</t>
  </si>
  <si>
    <t>Please, link the website where the data are made available or explain who collects this information and what type of information (Q8d.3.3a)</t>
  </si>
  <si>
    <t>Are there mechanisms in place for consumers to report experiences of sub-optimal professional performance? (Q8d.3.4)</t>
  </si>
  <si>
    <t>Is nationality or citizenship required for an architect to practice in your country? (Q8d.4.1)</t>
  </si>
  <si>
    <t>Please provide a link to the law/regulation that establishes such a requirement (Q8d.4.1a)</t>
  </si>
  <si>
    <t>Do laws or regulations establish a clear and transparent process for recognizing education titles that have been earned abroad for architects? (Q8d.4.2)</t>
  </si>
  <si>
    <t>Please provide a link to the law/regulation that establishes such a process, and indicate the relevant articles (Q8d.4.2a)</t>
  </si>
  <si>
    <t>Please provide a link to the law/regulation that requires this exam, and indicate the relevant articles (Q8d.4.3a)</t>
  </si>
  <si>
    <t>Has your country engaged in Mutual Recognition Agreements (MRAs) of Architects with other countries? (Q8d.4.4)</t>
  </si>
  <si>
    <t>Please provide a link to at least one of these MRAs (Q8d.4.4a)</t>
  </si>
  <si>
    <t>Section 8e.0 Definition of the Profession and relevant Jurisdiction</t>
  </si>
  <si>
    <t>Does this profession – civil engineer - exist in your country? (Q8e.03)</t>
  </si>
  <si>
    <t>Considering the definition provided at the start, is there more than one professional figure that can fit this description? (Q8e.04)</t>
  </si>
  <si>
    <t>If you answer yes, please list all their names in English and in your local language and describe how these figures differ among each other in the Comments Column (Q8e.05)</t>
  </si>
  <si>
    <t>Please provide ONLY the name of the professional figure for which you are answering this questionnaire in your language and in English (Q8e.06)</t>
  </si>
  <si>
    <t>For which jurisdiction are you answering the question? (Q8e.07)</t>
  </si>
  <si>
    <t>SECTION 8e.1. Entry Regulation</t>
  </si>
  <si>
    <t>Do Civil engineers have exclusive or shared exclusive rights to provide any of the activities listed below? (Q8e.1.1)</t>
  </si>
  <si>
    <t>Please provide a link to the law/regulation that specifies which activities are reserved to Civil engineers  (Q8e.1.1a)</t>
  </si>
  <si>
    <t>SECTION 8f.0 Definition of the Profession and relevant Jurisdiction</t>
  </si>
  <si>
    <r>
      <t xml:space="preserve">Does this profession - </t>
    </r>
    <r>
      <rPr>
        <b/>
        <sz val="9"/>
        <rFont val="Arial"/>
        <family val="2"/>
      </rPr>
      <t>real estate agent</t>
    </r>
    <r>
      <rPr>
        <sz val="9"/>
        <rFont val="Arial"/>
        <family val="2"/>
      </rPr>
      <t xml:space="preserve"> - exist in your country? (Q8f.03)</t>
    </r>
  </si>
  <si>
    <t>Considering the definition provided at the start, is there more than one professional figure that can fit this description? (Q8f.04)</t>
  </si>
  <si>
    <t>If you answer yes, please list all their names in English and in your local language and describe how these figures differ among each other in the Comments Column (Q8f.05)</t>
  </si>
  <si>
    <t>Please provide ONLY the name of the professional figure for which you are answering this questionnaire in your language and in English (Q8f.06)</t>
  </si>
  <si>
    <t>Can real estate agent perform the activity of conveyancing – i.e. the transfer of legal ownership titles for real estate properties? (Q8f.07)</t>
  </si>
  <si>
    <t>For which jurisdiction are you answering the question? (Q8f.08)</t>
  </si>
  <si>
    <t>How is access to this profession regulated? (Q8f.09)</t>
  </si>
  <si>
    <t>Please provide name of the name of the jurisdiction for which you are answering (Q8f.08a)</t>
  </si>
  <si>
    <t xml:space="preserve">SECTION 8f.1. Entry Regulation </t>
  </si>
  <si>
    <r>
      <t xml:space="preserve">Instructions: </t>
    </r>
    <r>
      <rPr>
        <sz val="9"/>
        <color rgb="FFFF0000"/>
        <rFont val="Arial"/>
        <family val="2"/>
      </rPr>
      <t xml:space="preserve">The questions in this section only </t>
    </r>
    <r>
      <rPr>
        <b/>
        <sz val="9"/>
        <color rgb="FFFF0000"/>
        <rFont val="Arial"/>
        <family val="2"/>
      </rPr>
      <t>apply to natural persons (i.e. individual professionals)</t>
    </r>
    <r>
      <rPr>
        <sz val="9"/>
        <color rgb="FFFF0000"/>
        <rFont val="Arial"/>
        <family val="2"/>
      </rPr>
      <t>, not to legal persons (i.e. professional firms).</t>
    </r>
  </si>
  <si>
    <t>Conveyancing – i.e. the transfer of legal ownership titles for real estate properties?</t>
  </si>
  <si>
    <t>Please provide a link to the law/regulation that specifies which activities are reserved to real estate agents (Q8f.1.1a)</t>
  </si>
  <si>
    <t>Please provide a link to the law/regulation that establishes the protection of the title (Q8f.1.2a)</t>
  </si>
  <si>
    <t>How many pathways are there to obtain the qualifications to legally practice the profession? (Q8f.1.4)</t>
  </si>
  <si>
    <t>Please describe the pathways and explain what each one requires and how they differ (Q8f.1.4a)</t>
  </si>
  <si>
    <t>Please provide a link to the law/regulation that regulates/outlines the pathway/pathways to access the profession (Q8f.1.4b)</t>
  </si>
  <si>
    <t>Is there a requirement to pass one or more professional examinations in order to legally practice the profession or to obtain the professional title when this is protected by the law? (Q8f.1.5)</t>
  </si>
  <si>
    <t>If you have answered Yes to the question above, how many professional examinations are required in order to legally practice as a real estate agent or to obtain the professional title when this is protected by the law? (Q8f.1.5a)</t>
  </si>
  <si>
    <t>SECTION 8f.2. Conduct Regulation</t>
  </si>
  <si>
    <t>SECTION 8f.3. Consumer Protection</t>
  </si>
  <si>
    <t>Please, provide evidence of the availability of this information (e.g. information campaign after liberalization of fees, website, or other) (Q8f.3.1a)</t>
  </si>
  <si>
    <t>Please, provide a link to this information (Q8f.3.2a)</t>
  </si>
  <si>
    <t>Please, link the website where the data are made available or explain who collects this information and what type of information (Q8f.3.3a)</t>
  </si>
  <si>
    <t>Are there mechanisms in place for consumers to report experiences of sub-optimal professional performance? (Q8f.3.4)</t>
  </si>
  <si>
    <t>SECTION 8f.4. Restrictions on Foreign Entry</t>
  </si>
  <si>
    <t>Is nationality or citizenship required for a real estate agent to practice in your country? (Q8f.4.1)</t>
  </si>
  <si>
    <t>Please provide a link to the law/regulation that establishes such a requirement (Q8f.4.1a)</t>
  </si>
  <si>
    <t>Do laws or regulations establish a clear and transparent process for recognizing education titles that have been earned abroad in the case of real estate agents?  (Q8f.4.2)</t>
  </si>
  <si>
    <t>Please provide a link to the law/regulation that establishes such a process, and indicate the relevant articles (Q8f.4.2a)</t>
  </si>
  <si>
    <t>Are real estate agents that have acquired their qualifications in a foreign country required to take a local examination in order to practice? (Q8f.4.3)</t>
  </si>
  <si>
    <t>Please provide a link to the law/regulation that requires this exam, and indicate the relevant articles (Q8f.4.3a)</t>
  </si>
  <si>
    <t>Has your country engaged in Mutual Recognition Agreements (MRAs) of real estate agents with other countries? (Q8f.4.4)</t>
  </si>
  <si>
    <t>Please provide a link to at least one of these MRAs (Q8f.4.4a)</t>
  </si>
  <si>
    <t>Please provide name of the name of the jurisdiction for which you are answering. (Q8a.07a)</t>
  </si>
  <si>
    <t>Please provide name of the name of the jurisdiction for which you are answering (Q8b.07a)</t>
  </si>
  <si>
    <t>Please provide name of the name of the jurisdiction for which you are answering (Q8c.07a)</t>
  </si>
  <si>
    <t>Q8a.5.4</t>
  </si>
  <si>
    <t>Q8c.5.4</t>
  </si>
  <si>
    <t>Q8d.5.4</t>
  </si>
  <si>
    <t xml:space="preserve">Please provide name of the name of the jurisdiction for which you are answering (Q8e.07a) </t>
  </si>
  <si>
    <t>Please provide name of the name of the jurisdiction for which you are answering (Q8d.07a)</t>
  </si>
  <si>
    <t>SECTION 8e.2. Conduct Regulation</t>
  </si>
  <si>
    <t>SECTION 8e.3. Consumer Protection</t>
  </si>
  <si>
    <t>Please, provide evidence of the availability of this information (e.g. information campaign after liberalization of fees, website, or other) (Q8e.3.1a)</t>
  </si>
  <si>
    <t>Please, provide a link to this information (Q8e.3.2a)</t>
  </si>
  <si>
    <t>Please, link the website where the data are made available or explain who collects this information and what type of information (Q8e.3.3a)</t>
  </si>
  <si>
    <t>Are there mechanisms in place for consumers to report experiences of sub-optimal professional performance? (Q8e.3.4)</t>
  </si>
  <si>
    <t>SECTION 8e.4. Restrictions on Foreign Entry</t>
  </si>
  <si>
    <t>Q8e.5.4</t>
  </si>
  <si>
    <t>yes, but it is not regulated</t>
  </si>
  <si>
    <t>ECO_2023_A</t>
  </si>
  <si>
    <t>ECO_2023_D</t>
  </si>
  <si>
    <t>exclusive right to perform a subset of what is included in the activity</t>
  </si>
  <si>
    <t>right to perform the activity is shared with other professionals</t>
  </si>
  <si>
    <t>ECO_2023_E</t>
  </si>
  <si>
    <t>multiple certifying authorities</t>
  </si>
  <si>
    <t>ECO_2023_S</t>
  </si>
  <si>
    <t>If you have answered Yes to the question above, how many professional examinations are required in order to legally practice as a lawyer or to obtain the professional title when this is protected by the law? (Q8a.1.4a)</t>
  </si>
  <si>
    <t>no, authorized to practice anywhere in the country</t>
  </si>
  <si>
    <t>yes, between states (for federal countries)</t>
  </si>
  <si>
    <t>ECO_2023_F</t>
  </si>
  <si>
    <t>only sole proprietorship/personally-owned enterprise</t>
  </si>
  <si>
    <t>no limited liability allowed</t>
  </si>
  <si>
    <t>limited liability allowed, but only for some professionals</t>
  </si>
  <si>
    <t>limited liability allowed, but not incorporation</t>
  </si>
  <si>
    <t>incorporation allowed, but no/limited trading of shares on stock market</t>
  </si>
  <si>
    <t>other</t>
  </si>
  <si>
    <t>ECO_2023_J</t>
  </si>
  <si>
    <t>yes, anyone up to 49% of the capital</t>
  </si>
  <si>
    <t>yes, up to 100% of the capital</t>
  </si>
  <si>
    <t>yes, anyone up to 49% of the voting rights</t>
  </si>
  <si>
    <t>yes, anyone up to 74% of the voting rights</t>
  </si>
  <si>
    <t>yes, up to 100% of the voting rights</t>
  </si>
  <si>
    <t>yes, and data is published</t>
  </si>
  <si>
    <t>report to Ombudsman</t>
  </si>
  <si>
    <t>yes, but data is not published</t>
  </si>
  <si>
    <t>report to professional association</t>
  </si>
  <si>
    <t>report to specialized regulatory agency</t>
  </si>
  <si>
    <t>report to civic defender</t>
  </si>
  <si>
    <t>ECO_2023_U</t>
  </si>
  <si>
    <t>ECO_2023_V</t>
  </si>
  <si>
    <t>yes, but some countries are excluded</t>
  </si>
  <si>
    <t>profession is not regulated</t>
  </si>
  <si>
    <t>nationality is required</t>
  </si>
  <si>
    <t>ECO_2023_Y</t>
  </si>
  <si>
    <t>ECO_2023_X</t>
  </si>
  <si>
    <t>ECO_2023_W</t>
  </si>
  <si>
    <t>Are lawyers that have acquired their qualifications in a foreign country required to take a local examination in order to practice? (Q8a.4.3)</t>
  </si>
  <si>
    <t>yes, and it is an independent profession</t>
  </si>
  <si>
    <t>ECO_2023_H</t>
  </si>
  <si>
    <t>ECO_2023_I</t>
  </si>
  <si>
    <t>yes, but only in some areas, after an assessment of competition</t>
  </si>
  <si>
    <t>If you have answered Yes to the question above, how many professional examinations are required in order to legally practice as an accountant or to obtain the professional title when this is protected by the law? (Q8c.1.5a)</t>
  </si>
  <si>
    <t>Are architects that have acquired their qualifications in a foreign country required to take a local examination in order to practice? (Q8d.4.3)</t>
  </si>
  <si>
    <t>yes, only real estate agents can perform this activity</t>
  </si>
  <si>
    <t>yes, but also other regulated professionals</t>
  </si>
  <si>
    <t>yes, but anyone can perform it</t>
  </si>
  <si>
    <t>no, other professionals perform this activity</t>
  </si>
  <si>
    <t>ECO_2023_AM</t>
  </si>
  <si>
    <t>Column P</t>
  </si>
  <si>
    <t>Column X</t>
  </si>
  <si>
    <t>X</t>
  </si>
  <si>
    <t>Column Z</t>
  </si>
  <si>
    <t>Z</t>
  </si>
  <si>
    <t>Column AC</t>
  </si>
  <si>
    <t>AC</t>
  </si>
  <si>
    <t>Column AE</t>
  </si>
  <si>
    <t>AE</t>
  </si>
  <si>
    <t>Column AH</t>
  </si>
  <si>
    <t>AH</t>
  </si>
  <si>
    <t>Column AJ</t>
  </si>
  <si>
    <t>AJ</t>
  </si>
  <si>
    <t>Q8a.2.7a_i…vi</t>
  </si>
  <si>
    <t>Q8a.1.4a</t>
  </si>
  <si>
    <t>Lawyers</t>
  </si>
  <si>
    <t>Notaries</t>
  </si>
  <si>
    <t>Accountants</t>
  </si>
  <si>
    <t>Architects</t>
  </si>
  <si>
    <t>Civil Engineers</t>
  </si>
  <si>
    <t>Estate Agents</t>
  </si>
  <si>
    <t>Q8b.1.4a</t>
  </si>
  <si>
    <t>Q8b.2.9a_i…vi</t>
  </si>
  <si>
    <t>Q8c.1.5a</t>
  </si>
  <si>
    <t>Q8d.1.5a</t>
  </si>
  <si>
    <t>Q8f.1.5a</t>
  </si>
  <si>
    <t>ECO_2023_AA</t>
  </si>
  <si>
    <t>ECO_2023_AB</t>
  </si>
  <si>
    <r>
      <t>Note:</t>
    </r>
    <r>
      <rPr>
        <sz val="9"/>
        <rFont val="Arial"/>
        <family val="2"/>
      </rPr>
      <t>This question is only about restrictions imposed on legal persons (i.e. firms) and aims to ascertain if only law firms can have hold part of the capital or also other kind of firms</t>
    </r>
  </si>
  <si>
    <r>
      <t xml:space="preserve">Definitions: 
</t>
    </r>
    <r>
      <rPr>
        <sz val="9"/>
        <rFont val="Arial"/>
        <family val="2"/>
      </rPr>
      <t>- An ownership-type interest implies owning a part of the firm’s capital.
- A law firm is any legal form in which lawyers can cooperate together when providing services to clients.</t>
    </r>
    <r>
      <rPr>
        <b/>
        <sz val="9"/>
        <rFont val="Arial"/>
        <family val="2"/>
      </rPr>
      <t xml:space="preserve">
Note: </t>
    </r>
    <r>
      <rPr>
        <sz val="9"/>
        <rFont val="Arial"/>
        <family val="2"/>
      </rPr>
      <t>This question is only about restrictions on natural persons (i.e. individuals) and aims to ascertain if only lawyers can hold capital or also other individuals</t>
    </r>
  </si>
  <si>
    <t>Others  - 1</t>
  </si>
  <si>
    <t>Others  - 2</t>
  </si>
  <si>
    <t>Others  - 3</t>
  </si>
  <si>
    <t>Others  - 4</t>
  </si>
  <si>
    <t>Is any of the following activity is not reserved to civil engineers, but to another regulated professional or a public official? (Q8e.1.2)</t>
  </si>
  <si>
    <t>Q8e.1.7a</t>
  </si>
  <si>
    <t>code2023</t>
  </si>
  <si>
    <t>QuestionText_2023</t>
  </si>
  <si>
    <t>TUR : Türkiye</t>
  </si>
  <si>
    <t>Columns for Vetting</t>
  </si>
  <si>
    <t>yes, between sub-national jurisdictions</t>
  </si>
  <si>
    <t>THE OECD PMR Questionnaire</t>
  </si>
  <si>
    <t>Please provide us the name of the body/institution answering this question in the original language and provide a link to its webpage. (Q8a.01)</t>
  </si>
  <si>
    <t>Please also indicate the e-mail address of the specific person answering this section. (Q8a.02)</t>
  </si>
  <si>
    <t>Please provide us the name of the body/institution answering this question in the original language and provide a link to its webpage. (Q8c.01)</t>
  </si>
  <si>
    <t>Please also indicate the e-mail address of the specific person answering this section. (Q8c.02)</t>
  </si>
  <si>
    <t>Please also indicate the e-mail address of the specific person answering this section. (Q8b.02)</t>
  </si>
  <si>
    <t>Please also indicate the e-mail address of the specific person answering this section. (Q8d.02)</t>
  </si>
  <si>
    <t>Please also indicate the e-mail address of the specific person answering this section. (Q8e.02)</t>
  </si>
  <si>
    <t>Please also indicate the e-mail address of the specific person answering this section. (Q8f.02)</t>
  </si>
  <si>
    <t>Please provide us the name of the body/institution answering this question in the original language and provide a link to its webpage. (Q8b.01)</t>
  </si>
  <si>
    <t>Please provide us the name of the body/institution answering this question in the original language and provide a link to its webpage. (Q8d.01)</t>
  </si>
  <si>
    <t>Please provide us the name of the body/institution answering this question in the original language and provide a link to its webpage. (Q8e.01)</t>
  </si>
  <si>
    <t>Please provide us the name of the body/institution answering this question in the original language and provide a link to its webpage (Q8f.01)</t>
  </si>
  <si>
    <t>Is nationality or citizenship required for a civil engineer to practice in your country? (Q8e.4.1)</t>
  </si>
  <si>
    <t>Please provide a link to the law/regulation that establishes such a requirement (Q8e.4.1a)</t>
  </si>
  <si>
    <t>Do laws or regulations establish a clear and transparent process for recognizing education titles that have been earned abroad in the case of civil engineers? (Q8e.4.2)</t>
  </si>
  <si>
    <t>Please provide a link to the law/regulation that establishes such a process, and indicate the relevant articles (Q8e.4.2a)</t>
  </si>
  <si>
    <t>Are civil engineers that have acquired their qualifications in a foreign country required to take a local examination in order to practice? (Q8e.4.3)</t>
  </si>
  <si>
    <t>Please provide a link to the law/regulation that requires this exam, and indicate the relevant articles (Q8e.4.3a)</t>
  </si>
  <si>
    <t>Has your country engaged in Mutual Recognition Agreements (MRAs) of civil engineers with other countries? (Q8e.4.4)</t>
  </si>
  <si>
    <t>Please provide a link to at least one of these MRAs (Q8e.4.4a)</t>
  </si>
  <si>
    <t>Please provide a link to the law/regulation that establishes the protection of the title (Q8e.1.3a)</t>
  </si>
  <si>
    <t>If the profession of civil engineer is certified (title is protected but there are no reserved activities), is there a single authority that can issue such a certification or more than one? (Q8e.1.4)</t>
  </si>
  <si>
    <t>How many pathways are there to obtain the qualifications to legally practice the profession? (Q8e.1.5)</t>
  </si>
  <si>
    <t>Please describe the pathways and explain what each one requires and how they differ (Q8e.1.5a)</t>
  </si>
  <si>
    <t>Please provide a link to the law/regulation that regulates/outlines the pathway/pathways to access the profession (Q8e.1.5b)</t>
  </si>
  <si>
    <t>Is there a requirement to pass one or more professional examinations in order to legally practice as a civil engineer or to obtain the professional title when this is protected by the law? (Q8e.1.6)</t>
  </si>
  <si>
    <t>If you have answered Yes to the question above, how many professional examinations are required in order to legally practice as a civil engineer or to obtain the professional title when this is protected by the law? (Q8e.1.6a)</t>
  </si>
  <si>
    <t>Please provide a link to the law/regulation that establishes the protection of the title (Q8d.1.3a)</t>
  </si>
  <si>
    <t>If the profession of architect is certified (title is protected but there are no reserved activities), is there a single authority that can issue such a certification or more than one? (Q8d.1.4)</t>
  </si>
  <si>
    <t>How many pathways are there to obtain the qualifications to legally practice the profession? (Q8d.1.5)</t>
  </si>
  <si>
    <t>Please describe the pathways and explain what each one requires and how they differ (Q8d.1.5a)</t>
  </si>
  <si>
    <t>Please provide a link to the law/regulation that regulates/outlines the pathway/pathways to access the profession (Q8d.1.5b)</t>
  </si>
  <si>
    <t>Is there a requirement to pass one or more professional examinations in order to legally practice as an architect or to obtain the professional title when this is protected by the law? (Q8d.1.6)</t>
  </si>
  <si>
    <t>If you have answered Yes to the question above, how many professional examinations are required in order to legally practice as an architect or to obtain the professional title when this is protected by the law? (Q8d.1.6a)</t>
  </si>
  <si>
    <r>
      <t xml:space="preserve">Is the professional title of </t>
    </r>
    <r>
      <rPr>
        <b/>
        <sz val="9"/>
        <rFont val="Arial"/>
        <family val="2"/>
      </rPr>
      <t>lawyers</t>
    </r>
    <r>
      <rPr>
        <sz val="9"/>
        <rFont val="Arial"/>
        <family val="2"/>
      </rPr>
      <t xml:space="preserve"> protected by the law? (Q8a.1.2)</t>
    </r>
  </si>
  <si>
    <r>
      <t xml:space="preserve">Is the professional title of </t>
    </r>
    <r>
      <rPr>
        <b/>
        <sz val="9"/>
        <rFont val="Arial"/>
        <family val="2"/>
      </rPr>
      <t>notaries</t>
    </r>
    <r>
      <rPr>
        <sz val="9"/>
        <rFont val="Arial"/>
        <family val="2"/>
      </rPr>
      <t xml:space="preserve"> protected by the law? (Q8b.1.2)</t>
    </r>
  </si>
  <si>
    <r>
      <t xml:space="preserve">Is the professional title of </t>
    </r>
    <r>
      <rPr>
        <b/>
        <sz val="9"/>
        <rFont val="Arial"/>
        <family val="2"/>
      </rPr>
      <t>accountants</t>
    </r>
    <r>
      <rPr>
        <sz val="9"/>
        <rFont val="Arial"/>
        <family val="2"/>
      </rPr>
      <t xml:space="preserve"> protected by the law? (Q8c.1.2)</t>
    </r>
  </si>
  <si>
    <r>
      <t xml:space="preserve">Is the professional title of </t>
    </r>
    <r>
      <rPr>
        <b/>
        <sz val="9"/>
        <rFont val="Arial"/>
        <family val="2"/>
      </rPr>
      <t>architects</t>
    </r>
    <r>
      <rPr>
        <sz val="9"/>
        <rFont val="Arial"/>
        <family val="2"/>
      </rPr>
      <t xml:space="preserve"> protected by the law? (Q8d.1.3)</t>
    </r>
  </si>
  <si>
    <r>
      <t xml:space="preserve">Is the professional title of </t>
    </r>
    <r>
      <rPr>
        <b/>
        <sz val="9"/>
        <rFont val="Arial"/>
        <family val="2"/>
      </rPr>
      <t>Civil engineers</t>
    </r>
    <r>
      <rPr>
        <sz val="9"/>
        <rFont val="Arial"/>
        <family val="2"/>
      </rPr>
      <t xml:space="preserve"> protected by the law? (Q8e.1.3)</t>
    </r>
  </si>
  <si>
    <r>
      <t xml:space="preserve">Is the professional title of </t>
    </r>
    <r>
      <rPr>
        <b/>
        <sz val="9"/>
        <rFont val="Arial"/>
        <family val="2"/>
      </rPr>
      <t>estate agents</t>
    </r>
    <r>
      <rPr>
        <sz val="9"/>
        <rFont val="Arial"/>
        <family val="2"/>
      </rPr>
      <t xml:space="preserve"> protected by the law? (Q8f.1.2)</t>
    </r>
  </si>
  <si>
    <r>
      <t xml:space="preserve">If the profession of </t>
    </r>
    <r>
      <rPr>
        <b/>
        <sz val="9"/>
        <rFont val="Arial"/>
        <family val="2"/>
      </rPr>
      <t>real estate agent</t>
    </r>
    <r>
      <rPr>
        <sz val="9"/>
        <rFont val="Arial"/>
        <family val="2"/>
      </rPr>
      <t xml:space="preserve"> is certified (title is protected but there are no reserved activities), is there a single authority that can issue such a certification or more than one? (Q8f.1.3)</t>
    </r>
  </si>
  <si>
    <r>
      <t xml:space="preserve">If the profession of </t>
    </r>
    <r>
      <rPr>
        <b/>
        <sz val="9"/>
        <rFont val="Arial"/>
        <family val="2"/>
      </rPr>
      <t>accountant</t>
    </r>
    <r>
      <rPr>
        <sz val="9"/>
        <rFont val="Arial"/>
        <family val="2"/>
      </rPr>
      <t xml:space="preserve"> is certified (title is protected but there are no reserved activities), is there a single authority that can issue such a certification or more than one? (Q8c.1.3)</t>
    </r>
  </si>
  <si>
    <r>
      <rPr>
        <b/>
        <sz val="9"/>
        <color rgb="FFFF0000"/>
        <rFont val="Arial"/>
        <family val="2"/>
      </rPr>
      <t>Note</t>
    </r>
    <r>
      <rPr>
        <sz val="9"/>
        <color rgb="FFFF0000"/>
        <rFont val="Arial"/>
        <family val="2"/>
      </rPr>
      <t>: It is important for the OECD to know the body that answered the questionnaire for future references.
Please note that the OECD is often asked by individual countries who answered the questionnaire for their country.</t>
    </r>
  </si>
  <si>
    <r>
      <rPr>
        <b/>
        <sz val="9"/>
        <color rgb="FFFF0000"/>
        <rFont val="Arial"/>
        <family val="2"/>
      </rPr>
      <t>Note</t>
    </r>
    <r>
      <rPr>
        <sz val="9"/>
        <color rgb="FFFF0000"/>
        <rFont val="Arial"/>
        <family val="2"/>
      </rPr>
      <t>: It is important for the OECD to have the contact of the respondent in case of need and because the OECD is often asked by individual countries who answered the questionnaire for their country.</t>
    </r>
  </si>
  <si>
    <t>two pathways</t>
  </si>
  <si>
    <t>three or more pathways</t>
  </si>
  <si>
    <t>only sole proprietorship/personally-owned enterprise is allowed</t>
  </si>
  <si>
    <t>Yes, up to 100% of the capital</t>
  </si>
  <si>
    <r>
      <rPr>
        <b/>
        <sz val="9"/>
        <color rgb="FFFF0000"/>
        <rFont val="Arial"/>
        <family val="2"/>
      </rPr>
      <t>Note</t>
    </r>
    <r>
      <rPr>
        <sz val="9"/>
        <color rgb="FFFF0000"/>
        <rFont val="Arial"/>
        <family val="2"/>
      </rPr>
      <t>: It is important for the OECD to know the body that answered the questionnaire for future references.
Please note that the OECD is often asked by individual countries who answered the questionnaire for their country</t>
    </r>
  </si>
  <si>
    <r>
      <rPr>
        <b/>
        <sz val="9"/>
        <color rgb="FFFF0000"/>
        <rFont val="Arial"/>
        <family val="2"/>
      </rPr>
      <t>Note</t>
    </r>
    <r>
      <rPr>
        <sz val="9"/>
        <color rgb="FFFF0000"/>
        <rFont val="Arial"/>
        <family val="2"/>
      </rPr>
      <t>: It is important for the OECD to have the contact of the respondent in case of need and because the OECD is often asked by individual countries who answered the questionnaire for their country</t>
    </r>
  </si>
  <si>
    <r>
      <rPr>
        <b/>
        <sz val="9"/>
        <rFont val="Arial"/>
        <family val="2"/>
      </rPr>
      <t>Instructions</t>
    </r>
    <r>
      <rPr>
        <sz val="9"/>
        <rFont val="Arial"/>
        <family val="2"/>
      </rPr>
      <t>: This information could be made available through price comparison websites.</t>
    </r>
  </si>
  <si>
    <r>
      <rPr>
        <b/>
        <sz val="9"/>
        <rFont val="Arial"/>
        <family val="2"/>
      </rPr>
      <t>Instructions</t>
    </r>
    <r>
      <rPr>
        <sz val="9"/>
        <rFont val="Arial"/>
        <family val="2"/>
      </rPr>
      <t>: This organization could be the ministry, regulating the profession, a professional association, a consumer association or an ombudsman.</t>
    </r>
  </si>
  <si>
    <t>yes, but it is not an independent profession</t>
  </si>
  <si>
    <r>
      <rPr>
        <b/>
        <sz val="9"/>
        <color rgb="FFFF0000"/>
        <rFont val="Arial"/>
        <family val="2"/>
      </rPr>
      <t>Note</t>
    </r>
    <r>
      <rPr>
        <sz val="9"/>
        <color rgb="FFFF0000"/>
        <rFont val="Arial"/>
        <family val="2"/>
      </rPr>
      <t>: It is important for the OECD to know the body that answered the questionnaire for future references. 
Please note that the OECD is often asked by individual countries who answered the questionnaire for their country</t>
    </r>
  </si>
  <si>
    <r>
      <rPr>
        <b/>
        <sz val="9"/>
        <rFont val="Arial"/>
        <family val="2"/>
      </rPr>
      <t>Definitions</t>
    </r>
    <r>
      <rPr>
        <sz val="9"/>
        <rFont val="Arial"/>
        <family val="2"/>
      </rPr>
      <t xml:space="preserve">:
A </t>
    </r>
    <r>
      <rPr>
        <b/>
        <sz val="9"/>
        <rFont val="Arial"/>
        <family val="2"/>
      </rPr>
      <t xml:space="preserve">Sole Proprietorship or a Personally Owned Enterprise </t>
    </r>
    <r>
      <rPr>
        <sz val="9"/>
        <rFont val="Arial"/>
        <family val="2"/>
      </rPr>
      <t xml:space="preserve">is a business entity that is owned and run by one natural person and in which there is no legal distinction between the owner and the business (i.e. the business entity has no separate legal personality). The owner receives all profits (subject to taxation specific to the business) and has unlimited responsibility for all losses and debts. Hence, there is just one owner of the business and no limit to liability.
</t>
    </r>
    <r>
      <rPr>
        <b/>
        <sz val="9"/>
        <rFont val="Arial"/>
        <family val="2"/>
      </rPr>
      <t>Limited liability</t>
    </r>
    <r>
      <rPr>
        <sz val="9"/>
        <rFont val="Arial"/>
        <family val="2"/>
      </rPr>
      <t xml:space="preserve"> prevents the owners of a business from being personally liable for the business’ losses.  This means that he/she is not personally liable for any of the debts of the business, other than for the amount he/she invested in it.
</t>
    </r>
    <r>
      <rPr>
        <b/>
        <sz val="9"/>
        <rFont val="Arial"/>
        <family val="2"/>
      </rPr>
      <t>Incorporation</t>
    </r>
    <r>
      <rPr>
        <sz val="9"/>
        <rFont val="Arial"/>
        <family val="2"/>
      </rPr>
      <t xml:space="preserve"> is the process by which a company is constituted and acquires separate legal personality from its owners. 
</t>
    </r>
    <r>
      <rPr>
        <b/>
        <sz val="9"/>
        <rFont val="Arial"/>
        <family val="2"/>
      </rPr>
      <t>Limited trading</t>
    </r>
    <r>
      <rPr>
        <sz val="9"/>
        <rFont val="Arial"/>
        <family val="2"/>
      </rPr>
      <t xml:space="preserve"> refers to the case where some shares cannot be traded (e.g. because they can only be held by professionals)
</t>
    </r>
    <r>
      <rPr>
        <b/>
        <sz val="9"/>
        <rFont val="Arial"/>
        <family val="2"/>
      </rPr>
      <t>Other</t>
    </r>
    <r>
      <rPr>
        <sz val="9"/>
        <rFont val="Arial"/>
        <family val="2"/>
      </rPr>
      <t xml:space="preserve"> – use this category the legal form of business allowed does not fall into any of description provided above or if you are not sure. But please provide the name in your language of this legal form of business and a brief description. In particular explain the extent to which the owners of the business are liable for its debts and are allowed to manage the business.
</t>
    </r>
    <r>
      <rPr>
        <b/>
        <sz val="9"/>
        <rFont val="Arial"/>
        <family val="2"/>
      </rPr>
      <t>Instructions: Partnerships</t>
    </r>
    <r>
      <rPr>
        <sz val="9"/>
        <rFont val="Arial"/>
        <family val="2"/>
      </rPr>
      <t xml:space="preserve"> are a very common form of business among professionals. A partnership is an association of two or more persons engaged in a business enterprise in which the profits and losses are shared proportionally. Partners are co-owners of the business and the partnership is not a distinct legal entity. 
If each partner is jointly liable for the obligations of the partnership, please choose the answer </t>
    </r>
    <r>
      <rPr>
        <i/>
        <sz val="9"/>
        <rFont val="Arial"/>
        <family val="2"/>
      </rPr>
      <t>No limited liability allowed</t>
    </r>
    <r>
      <rPr>
        <sz val="9"/>
        <rFont val="Arial"/>
        <family val="2"/>
      </rPr>
      <t xml:space="preserve">
If some partners are personally liable for the actions of other partners and for the partnership’s debts, while others only up to the amount of their investments, please choose the answer</t>
    </r>
    <r>
      <rPr>
        <i/>
        <sz val="9"/>
        <rFont val="Arial"/>
        <family val="2"/>
      </rPr>
      <t xml:space="preserve"> Limited liability allowed, but only for some professionals</t>
    </r>
    <r>
      <rPr>
        <sz val="9"/>
        <rFont val="Arial"/>
        <family val="2"/>
      </rPr>
      <t xml:space="preserve">. 
If all partners are liable for the partnership’s debts only up to the amount of their investments, please choose </t>
    </r>
    <r>
      <rPr>
        <i/>
        <sz val="9"/>
        <rFont val="Arial"/>
        <family val="2"/>
      </rPr>
      <t xml:space="preserve">Limited liability allowed, but not incorporation </t>
    </r>
  </si>
  <si>
    <t>Please, indicate in the comment section the specific article or comma of the law/regulation for each activity.</t>
  </si>
  <si>
    <t>Please, indicate the specific article or comma in the comment section</t>
  </si>
  <si>
    <t>Please, indicate the specific article or comma in the comment section.</t>
  </si>
  <si>
    <r>
      <rPr>
        <b/>
        <sz val="9"/>
        <rFont val="Arial"/>
        <family val="2"/>
      </rPr>
      <t>Definitions</t>
    </r>
    <r>
      <rPr>
        <sz val="9"/>
        <rFont val="Arial"/>
        <family val="2"/>
      </rPr>
      <t xml:space="preserve">: 
- An ownership-type interest implies owning a part of the firm’s capital.
- A real estate firm is any legal form in which real estate agents can cooperate together when providing services to clients.
</t>
    </r>
    <r>
      <rPr>
        <b/>
        <sz val="9"/>
        <rFont val="Arial"/>
        <family val="2"/>
      </rPr>
      <t>Note</t>
    </r>
    <r>
      <rPr>
        <sz val="9"/>
        <rFont val="Arial"/>
        <family val="2"/>
      </rPr>
      <t>: This question is only about restrictions on natural persons (i.e. individuals) and aims to ascertain if only real estate agents can hold capital or also other individuals.</t>
    </r>
  </si>
  <si>
    <r>
      <rPr>
        <b/>
        <sz val="9"/>
        <rFont val="Arial"/>
        <family val="2"/>
      </rPr>
      <t>Note</t>
    </r>
    <r>
      <rPr>
        <sz val="9"/>
        <rFont val="Arial"/>
        <family val="2"/>
      </rPr>
      <t>: This question is only about restrictions imposed on legal persons (i.e. firms) and aims to ascertain if only real real estate firms can have hold part of the capital or also other kind of firms.</t>
    </r>
  </si>
  <si>
    <r>
      <rPr>
        <b/>
        <sz val="9"/>
        <rFont val="Arial"/>
        <family val="2"/>
      </rPr>
      <t xml:space="preserve">Note: </t>
    </r>
    <r>
      <rPr>
        <sz val="9"/>
        <rFont val="Arial"/>
        <family val="2"/>
      </rPr>
      <t>This question is only about restrictions imposed on legal persons (i.e. firms) and aims to ascertain if only real estate firms can have voting rights or also other kind of firms.</t>
    </r>
  </si>
  <si>
    <t>exclusive right to perform  the activity, but self-provision possible</t>
  </si>
  <si>
    <t>licensing by state/independent authorities/professional bodies</t>
  </si>
  <si>
    <t>certification by state/independent authorities/professional bodies</t>
  </si>
  <si>
    <t>single certifying authority</t>
  </si>
  <si>
    <t>yes, anyone up to 74% of the capital</t>
  </si>
  <si>
    <t>Q8f.01</t>
  </si>
  <si>
    <t>How is access to the profession regulated? (Q8e.0.8)</t>
  </si>
  <si>
    <t>How is access to the profession regulated? (Q8d.08)</t>
  </si>
  <si>
    <t>How is access to the profession regulated? (Q8c.08)</t>
  </si>
  <si>
    <t>How is access to this profession regulated? (Q8b.08)</t>
  </si>
  <si>
    <t>How is access to this profession regulated? (Q8a.08)</t>
  </si>
  <si>
    <t>Is any of the following activity not reserved to architects, but to another regulated professional or a public official? (Q8d.1.2)</t>
  </si>
  <si>
    <t>Answers from previous update</t>
  </si>
  <si>
    <t>If architects are not required to prepare/submit technical control and compliance documentation or certification that a building project adheres to building legislation/ or to standards of performance, quality, cost, and safety, is it because responsibility over any error in the construction of the building is covered by a specific insurance? Please explain (Q8d.1.2a)</t>
  </si>
  <si>
    <t>If civil engineers are not required to prepare/submit technical control and compliance documentation or certification that a building project adheres to building legislation/ or to standards of performance, quality, cost, and safety, is it because responsibility over any error in the construction of the building is covered by a specific insurance? Please explain (Q8e.1.2a)</t>
  </si>
  <si>
    <t>If Civil engineers and their clients can negotiate the fees/tariffs, is there information easily available to consumers about the fact that fees/tariffs can be negotiated? (Q8e.3.1)</t>
  </si>
  <si>
    <t>If real estate agents and their clients can negotiate the fees/tariffs, is there information easily available to consumers about the fact that fees/tariffs can be negotiated? (Q8f.3.1)</t>
  </si>
  <si>
    <t>If architects and their clients can negotiate the fees/tariffs, is there information easily available to consumers about the fact that fees/tariffs can be negotiated? (Q8d.3.1)</t>
  </si>
  <si>
    <t>If accountants and their clients can negotiate the fees/tariffs, is there information easily available to consumers about the fact that fees/tariffs can be negotiated? (Q8c.3.1)</t>
  </si>
  <si>
    <t>If notaries and their clients can negotiate the fees/tariffs, is there information easily available to consumers about the fact that fees/tariffs can be negotiated? (Q8b.3.1)</t>
  </si>
  <si>
    <t>If lawyers and their clients can negotiate the fees/tariffs, is there information easily available to consumers about the fact that fees/tariffs can be negotiated?(Q8a.3.1)</t>
  </si>
  <si>
    <t>If fees/tariffs can be negotiated, is there information easily available to the public about the level of these fees/tariffs (e.g. a price comparison website)? (Q8a.3.2)</t>
  </si>
  <si>
    <t>If fees/tariffs can be negotiated, is there information easily available to the public about the level of these fees/tariffs (e.g. a price comparison website)? (Q8b.3.2)</t>
  </si>
  <si>
    <t>If fees/tariffs can be negotiated, is there information easily available to the public about the level of these fees/tariffs (e.g. a price comparison website)? (Q8c.3.2)</t>
  </si>
  <si>
    <t>If fees/tariffs can be negotiated, is there information easily available to the public about the level of these fees/tariffs (e.g. a price comparison website)? (Q8d.3.2)</t>
  </si>
  <si>
    <t>If fees/tariffs can be negotiated, is there information easily available to the public about the level of these fees/tariffs (e.g. a price comparison website)? (Q8e.3.2)</t>
  </si>
  <si>
    <t>If fees/tariffs can be negotiated, is there information easily available to the public about the level of these fees/tariffs (e.g. a price comparison website)? (Q8f.3.2)</t>
  </si>
  <si>
    <t>Is there any organization that collects data on professional performance (especially on errors and misconduct)? (Q8f.3.3)</t>
  </si>
  <si>
    <t>Is there any organization that collects data on professional performance (especially on errors and misconduct)? (Q8e.3.3)</t>
  </si>
  <si>
    <t>Is there any organization that collects data on professional performance (especially on errors and misconduct)? (Q8d.3.3)</t>
  </si>
  <si>
    <t>Is there any organization that collects data on professional performance (especially on errors and misconduct)? (Q8c.3.3)</t>
  </si>
  <si>
    <t>Is there any organization that collects data on professional performance (especially on errors and misconduct)? (Q8b.3.3)</t>
  </si>
  <si>
    <t>Is there any organization that collects data on professional performance (especially on errors and misconduct)? (Q8a.3.3)</t>
  </si>
  <si>
    <t>Professions - REAL ESTATE AGENTS</t>
  </si>
  <si>
    <t>yes, and no other regulated professionals</t>
  </si>
  <si>
    <r>
      <rPr>
        <b/>
        <sz val="9"/>
        <rFont val="Arial"/>
        <family val="2"/>
      </rPr>
      <t>Note</t>
    </r>
    <r>
      <rPr>
        <sz val="9"/>
        <rFont val="Arial"/>
        <family val="2"/>
      </rPr>
      <t>: The answer options have changed. Please revalidate the answer in Column N and if necessary change your answer  in Column P.</t>
    </r>
  </si>
  <si>
    <t>Note: The answer options have changed. Please revalidate the answer in Column N and if necessary change your answer  in Column P.</t>
  </si>
  <si>
    <t>New question introduced in 2023 - Please answer in Column P, ONLY if there has been a change in the regulation between the year of the previous update and 2023.</t>
  </si>
  <si>
    <t>New question introduced in 2023 - Please answer in Column P, ONLY if there has been a change in this between the year of the previous update and 2023.</t>
  </si>
  <si>
    <t>Is it compulsory to be a member of a professional organization for an individual in order to legally practice as a lawyer or to obtain the professional title when this is protected by the law? (Q8a.2.1)</t>
  </si>
  <si>
    <t>Are there territorial restrictions to the ability of professionals to practice within your jurisdiction, imposed by law or self-regulation by professional bodies (or a combination of the two)? (Q8a.2.2)</t>
  </si>
  <si>
    <t>Please provide a link to the law/regulation that imposes such restrictions (Q8a.2.2a)</t>
  </si>
  <si>
    <t>Are there restrictions on the legal form of business (whether imposed by law or self-regulation by professional bodies, or a combination of the two)? (Q8a.2.3)</t>
  </si>
  <si>
    <t>Please provide a link to the law/regulation that imposes restrictions on the legal form of business, and specify which articles/commas (Q8a.2.3a)</t>
  </si>
  <si>
    <r>
      <t>Can</t>
    </r>
    <r>
      <rPr>
        <b/>
        <sz val="9"/>
        <rFont val="Arial"/>
        <family val="2"/>
      </rPr>
      <t xml:space="preserve"> non-lawyers </t>
    </r>
    <r>
      <rPr>
        <sz val="9"/>
        <rFont val="Arial"/>
        <family val="2"/>
      </rPr>
      <t>have ownership-type interest in a law firm? (Q8a.2.4)</t>
    </r>
  </si>
  <si>
    <t>Are there restrictions on which firms can have an ownership-type interest in a law firm (whether imposed by law or self-regulation by professional bodies, or a combination of the two)? (Q8a.2.5)</t>
  </si>
  <si>
    <t>Please provide a link to the law/regulation that imposes these restrictions on ownership type interests (Q8a.2.5a)</t>
  </si>
  <si>
    <r>
      <t xml:space="preserve">Can </t>
    </r>
    <r>
      <rPr>
        <b/>
        <sz val="9"/>
        <rFont val="Arial"/>
        <family val="2"/>
      </rPr>
      <t>non-laywers</t>
    </r>
    <r>
      <rPr>
        <sz val="9"/>
        <rFont val="Arial"/>
        <family val="2"/>
      </rPr>
      <t xml:space="preserve"> have voting rights in a law firm? (Q8a.2.6)</t>
    </r>
  </si>
  <si>
    <t>Are there restrictions on which firms can have voting rights in a law firm (whether imposed by law or self-regulation by professional bodies, or a combination of the two)? (Q8a.2.7)</t>
  </si>
  <si>
    <t>Please provide a link to the law/regulation that imposes these restrictions on voting rights in the Comments column (Q8a.2.7a)</t>
  </si>
  <si>
    <t>Are the fees/tariffs that lawyers or law firms charge for their services regulated (by government, parliament and/or by the profession itself)?  (Q8a.2.8)</t>
  </si>
  <si>
    <t>If fees/tariffs are regulated or self-regulated, what is the nature of these regulations? (Q8a.2.8a)</t>
  </si>
  <si>
    <t>Please provide a link to the latest set of regulated fees or to the law/regulation that determines who should set them and how in the Comments column (Q8a.2.8b)</t>
  </si>
  <si>
    <t>Provided that advertising is neither false, misleading or deceptive, are there restrictions on advertising and marketing by lawyers and/or law firms (whether imposed by law or self-regulation by professional bodies, or a combination of the two)? (Q8a.2.9)</t>
  </si>
  <si>
    <t>Please provide a link to the law/regulation that imposes these restrictions, and indicate which article/comman (Q8a.2.9a)</t>
  </si>
  <si>
    <t>Are there restrictions on inter-professional business co-operation between lawyers and other professionals (e.g. partnerships, joint ventures) whether imposed by law or self-regulation by professional bodies, or a combination of the two? (Q8a.2.10)</t>
  </si>
  <si>
    <t>Please provide a link to the law/regulation that imposes these restrictions (Q8a.2.10a)</t>
  </si>
  <si>
    <t>Q8a.3.6</t>
  </si>
  <si>
    <t>Q8a.3.6a</t>
  </si>
  <si>
    <t>Is it compulsory to be a member of a professional organization for an individual in order to legally practice as a notary or to obtain the professional title when this is protected by the law? (Q8b.2.1)</t>
  </si>
  <si>
    <t>Q8b.3.6</t>
  </si>
  <si>
    <t>Q8b.3.6a</t>
  </si>
  <si>
    <t>Are there territorial restrictions to the ability of notaries to practice within your country, imposed by law or self-regulation by professional bodies (or a combination of the two)? (Q8b.2.2)</t>
  </si>
  <si>
    <t>Please provide a link to the law/regulation that imposes such restrictions (Q8b.2.2a)</t>
  </si>
  <si>
    <t>Is the number of notaries allowed to practice in your country limited by law or self-regulation by professional bodies (or a combination of the two)? (Q8b.2.3)</t>
  </si>
  <si>
    <t>Please provide a link to the law/regulation that imposes such quantitative restrictions. 
If you selected “yes, but only in some areas after an assessment of competition”, please provide information about this assessment, who undertakes it and provide a link to a published assessment (Q8b.2.3a)</t>
  </si>
  <si>
    <t>Are there restrictions on the legal form of business (whether imposed by law or self-regulation by professional bodies, or a combination of the two)? (Q8b.2.4)</t>
  </si>
  <si>
    <t>Please provide a link to the law/regulation that imposes restrictions on the legal form of business, and specify which articles/commas (Q8b.2.4a)</t>
  </si>
  <si>
    <r>
      <t xml:space="preserve">Can </t>
    </r>
    <r>
      <rPr>
        <b/>
        <sz val="9"/>
        <rFont val="Arial"/>
        <family val="2"/>
      </rPr>
      <t>non-notaries</t>
    </r>
    <r>
      <rPr>
        <sz val="9"/>
        <rFont val="Arial"/>
        <family val="2"/>
      </rPr>
      <t xml:space="preserve"> have ownership-type interest in a notarial firm? (Q8b.2.5)</t>
    </r>
  </si>
  <si>
    <t>Are there restrictions on which firms can have an ownership-type interest in a notarial firm (whether imposed by law or self-regulation by professional bodies, or a combination of the two)? (Q8b.2.6)</t>
  </si>
  <si>
    <t>Please provide a link to the law/regulation that imposes these restrictions on ownership type interests (Q8b.2.6a)</t>
  </si>
  <si>
    <r>
      <t xml:space="preserve">Can </t>
    </r>
    <r>
      <rPr>
        <b/>
        <sz val="9"/>
        <rFont val="Arial"/>
        <family val="2"/>
      </rPr>
      <t>non-notaries</t>
    </r>
    <r>
      <rPr>
        <sz val="9"/>
        <rFont val="Arial"/>
        <family val="2"/>
      </rPr>
      <t xml:space="preserve"> have voting rights in a notarial firm? (Q8b.2.7)</t>
    </r>
  </si>
  <si>
    <t>Are there restrictions on which firms can have voting rights in a notarial firm (whether imposed by law or self-regulation by professional bodies, or a combination of the two)? (Q8b.2.8)</t>
  </si>
  <si>
    <t>Please provide a link to the law/regulation that imposes these restrictions on voting rights (Q8b.2.8a)</t>
  </si>
  <si>
    <t>Are the fees/tariffs that notaries or notarial firms charge for their services regulated (by government, parliament and/or by the profession itself)? (Q8b.2.9)</t>
  </si>
  <si>
    <t>If fees/tariffs are regulated or self-regulated, what is the nature of these regulations? (Q8b.2.9a)</t>
  </si>
  <si>
    <t>Please provide a link to the law/regulation that determines if fees/tariffs are regulated, by whom and how (Q8b.2.9b)</t>
  </si>
  <si>
    <t>Provided that advertising is neither false, misleading nor deceptive, are there restrictions on advertising and marketing by notaries and/or notarial firms (whether imposed by law or self-regulation by professional bodies, or a combination of the two)? (Q8b.2.10)</t>
  </si>
  <si>
    <t>Please provide a link to the law/regulation that imposes these restrictions, and indicate which article/comma (Q8b.2.10a)</t>
  </si>
  <si>
    <t>Are there restrictions on inter-professional business co-operation between notaries and other professionals (e.g. partnerships, joint ventures) whether imposed by law or self-regulation by professional bodies, or a combination of the two? (Q8b.2.11)</t>
  </si>
  <si>
    <t>Please provide a link to the law/regulation that imposes these restrictions (Q8b.2.11a)</t>
  </si>
  <si>
    <t>Q8c.3.6</t>
  </si>
  <si>
    <t>Q8c.3.6a</t>
  </si>
  <si>
    <t>Are there territorial restrictions to the ability of accountants to practice within your country, imposed by law or self-regulation by professional bodies (or a combination of the two)? (Q8c.2.2)</t>
  </si>
  <si>
    <t>Please provide a link to the law/regulation that imposes such restrictions (Q8c.2.2a)</t>
  </si>
  <si>
    <t>Are there restrictions on the legal form of business (whether imposed by law or self-regulation by professional bodies, or a combination of the two)? (Q8c.2.3)</t>
  </si>
  <si>
    <t>Please provide a link to the law/regulation that imposes restrictions on the legal form of business, and specify which articles/commas in the comment column (Q8c.2.3a)</t>
  </si>
  <si>
    <r>
      <t xml:space="preserve">Can </t>
    </r>
    <r>
      <rPr>
        <b/>
        <sz val="9"/>
        <rFont val="Arial"/>
        <family val="2"/>
      </rPr>
      <t>non-accountants</t>
    </r>
    <r>
      <rPr>
        <sz val="9"/>
        <rFont val="Arial"/>
        <family val="2"/>
      </rPr>
      <t xml:space="preserve"> have ownership-type interest in an accounting firm? (Q8c.2.4)</t>
    </r>
  </si>
  <si>
    <t>Are there restrictions on which firms can have an ownership-type interest in an accounting firm (whether imposed by law or self-regulation by professional bodies, or a combination of the two)? (Q8c.2.5)</t>
  </si>
  <si>
    <t>Please provide a link to the law/regulation that imposes these restrictions on ownership type interests (Q8c.2.5a)</t>
  </si>
  <si>
    <r>
      <t xml:space="preserve">Can </t>
    </r>
    <r>
      <rPr>
        <b/>
        <sz val="9"/>
        <rFont val="Arial"/>
        <family val="2"/>
      </rPr>
      <t>non-accountants</t>
    </r>
    <r>
      <rPr>
        <sz val="9"/>
        <rFont val="Arial"/>
        <family val="2"/>
      </rPr>
      <t xml:space="preserve"> have voting rights in an accounting firm?  (Q8c.2.6)</t>
    </r>
  </si>
  <si>
    <t>Are there restrictions on which firms can have voting rights in an accounting firm (whether imposed by law or self-regulation by professional bodies, or a combination of the two)? (Q8c.2.7)</t>
  </si>
  <si>
    <t>Please provide a link to the law/regulation that imposes these restrictions on voting rights (Q8c.2.7a)</t>
  </si>
  <si>
    <t>Are the fees/tariffs that accountants or accounting firms charge for their services regulated (by government, parliament and/or by the profession itself)? (Q8c.2.8)</t>
  </si>
  <si>
    <t>If fees/tariffs are regulated or self-regulated, what is the nature of these regulations? (Q8c.2.8a)</t>
  </si>
  <si>
    <t>Please provide a link to the law/regulation that determines if fees/tariffs are regulated, by whom and how (Q8c.2.8b)</t>
  </si>
  <si>
    <t>Provided that advertising is neither false, misleading nor deceptive, are there restrictions on advertising and marketing by accountants and/or accounting firms (whether imposed by law or self-regulation by professional bodies, or a combination of the two)? (Q8c.2.9)</t>
  </si>
  <si>
    <t>Please provide a link to the law/regulation that imposes these restrictions, and indicate which article/comma (Q8c.2.9a)</t>
  </si>
  <si>
    <t>Are there restrictions on inter-professional business co-operation between accountants and other professionals (e.g. partnerships, joint ventures) whether imposed by law or self-regulation by professional bodies, or a combination of the two? (Q8c.2.10)</t>
  </si>
  <si>
    <t>Please provide a link to the law/regulation that imposes these restrictions (Q8c.2.10a)</t>
  </si>
  <si>
    <t>Q8d.3.6</t>
  </si>
  <si>
    <t>Q8d.3.6a</t>
  </si>
  <si>
    <t>Is it compulsory to be a member of a professional organization for an individual in order to legally practice as an accountant or to obtain the professional title when this is protected by the law? (Q8c.2.1)</t>
  </si>
  <si>
    <t>Is it compulsory to be a member of a professional organization for an individual in order to legally practice as an architect or to obtain the professional title when this is protected by the law? (Q8d.2.1)</t>
  </si>
  <si>
    <t>Are there territorial restrictions to the ability of architects to practice within your country, imposed by law or self-regulation by professional bodies (or a combination of the two)? (Q8d.2.2)</t>
  </si>
  <si>
    <t>Please provide a link to the law/regulation that imposes such restrictions (Q8d.2.2a)</t>
  </si>
  <si>
    <t>Are there restrictions on the legal form of business (whether imposed by law or self-regulation by professional bodies, or a combination of the two)? (Q8d.2.3)</t>
  </si>
  <si>
    <t>Please provide a link to the law/regulation that imposes restrictions on the legal form of business, and specify which articles/commas in the comment column (Q8d.2.3a)</t>
  </si>
  <si>
    <r>
      <t xml:space="preserve">Can </t>
    </r>
    <r>
      <rPr>
        <b/>
        <sz val="9"/>
        <rFont val="Arial"/>
        <family val="2"/>
      </rPr>
      <t>non-architects</t>
    </r>
    <r>
      <rPr>
        <sz val="9"/>
        <rFont val="Arial"/>
        <family val="2"/>
      </rPr>
      <t xml:space="preserve"> have ownership-type interest in an architectural firm? (Q8d.2.4)</t>
    </r>
  </si>
  <si>
    <t>Are there restrictions on which firms can have an ownership-type interest in an architectural firm (whether imposed by law or self-regulation by professional bodies, or a combination of the two)? (Q8d.2.5)</t>
  </si>
  <si>
    <t>Please provide a link to the law/regulation that imposes these restrictions on ownership type interests (Q8d.2.5a)</t>
  </si>
  <si>
    <r>
      <t xml:space="preserve">Can </t>
    </r>
    <r>
      <rPr>
        <b/>
        <sz val="9"/>
        <rFont val="Arial"/>
        <family val="2"/>
      </rPr>
      <t>non-architects</t>
    </r>
    <r>
      <rPr>
        <sz val="9"/>
        <rFont val="Arial"/>
        <family val="2"/>
      </rPr>
      <t xml:space="preserve"> have voting rights in an architectural firm?  (Q8d.2.6)</t>
    </r>
  </si>
  <si>
    <t>Are there restrictions on which firms can have voting rights in an architectural firm (whether imposed by law or self-regulation by professional bodies, or a combination of the two)? (Q8d.2.7)</t>
  </si>
  <si>
    <t>Please provide a link to the law/regulation that imposes these restrictions on voting rights (Q8d.2.7a)</t>
  </si>
  <si>
    <t>Are the fees/tariffs that architects or architectural firms charge for their services regulated (by government, parliament and/or by the profession itself)? (Q8d.2.8)</t>
  </si>
  <si>
    <t>If fees/tariffs are regulated or self-regulated, what is the nature of these regulations? (Q8d.2.8a)</t>
  </si>
  <si>
    <t>Please provide a link to the law/regulation that determines if fees/tariffs are regulated, by whom and how (Q8d.2.8b)</t>
  </si>
  <si>
    <t>Provided that advertising is neither false, misleading nor deceptive, are there restrictions on advertising and marketing by architects and/or architectural firms (whether imposed by law or self-regulation by professional bodies, or a combination of the two)? (Q8d.2.9)</t>
  </si>
  <si>
    <t>Please provide a link to the law/regulation that imposes these restrictions, and indicate which article/comma (Q8d.2.9a)</t>
  </si>
  <si>
    <t>Are there restrictions on inter-professional business co-operation between architects and other professionals (e.g. partnerships, joint ventures) whether imposed by law or self-regulation by professional bodies, or a combination of the two? (Q8d.2.10)</t>
  </si>
  <si>
    <t>Please provide a link to the law/regulation that imposes these restrictions (Q8d.2.10a)</t>
  </si>
  <si>
    <t>Q8e.3.6</t>
  </si>
  <si>
    <t>Q8e.3.6a</t>
  </si>
  <si>
    <t>Is it compulsory to be a member of a professional organization for an individual in order to legally practice as a civil engineer or to obtain the professional title when this is protected by the law? (Q8e.2.1)</t>
  </si>
  <si>
    <t>Are there territorial restrictions to the ability of Civil engineers to practice within your country, imposed by law or self-regulation by professional bodies (or a combination of the two )? (Q8e.2.2)</t>
  </si>
  <si>
    <t>Please provide a link to the law/regulation that imposes such restrictions (Q8e.2.2a)</t>
  </si>
  <si>
    <t>Are there restrictions on the legal form of business (whether imposed by law or self-regulation by professional bodies, or a combination of the two)? (Q8e.2.3)</t>
  </si>
  <si>
    <t>Please provide a link to the law/regulation that imposes restrictions on the legal form of business, and specify which articles/commas in the comment column (Q8e.2.3a)</t>
  </si>
  <si>
    <r>
      <t xml:space="preserve">Can </t>
    </r>
    <r>
      <rPr>
        <b/>
        <sz val="9"/>
        <rFont val="Arial"/>
        <family val="2"/>
      </rPr>
      <t>non-civil engineers</t>
    </r>
    <r>
      <rPr>
        <sz val="9"/>
        <rFont val="Arial"/>
        <family val="2"/>
      </rPr>
      <t xml:space="preserve"> have ownership-type interest in a civil engineering firm? (Q8e.2.4)</t>
    </r>
  </si>
  <si>
    <t>Are there restrictions on which firms can have an ownership-type interest in a civil engineering firm (whether imposed by law or self-regulation by professional bodies, or a combination of the two)? (Q8e.2.5)</t>
  </si>
  <si>
    <t>Please provide a link to the law/regulation that imposes these restrictions on ownership type interests (Q8e.2.5a)</t>
  </si>
  <si>
    <t>Are there restrictions on which firms can have voting rights in a civil engineering firm (whether imposed by law or self-regulation by professional bodies, or a combination of the two)? (Q8e.2.7)</t>
  </si>
  <si>
    <t>Please provide a link to the law/regulation that imposes these restrictions on voting rights (Q8e.2.7a)</t>
  </si>
  <si>
    <t>Are the fees/tariffs that civil engineers or civil engineering firms charge for their services regulated (by government, parliament and/or by the profession itself)? (Q8e.2.8)</t>
  </si>
  <si>
    <t>If fees/tariffs are regulated or self-regulated, what is the nature of these regulations? (Q8e.2.8a)</t>
  </si>
  <si>
    <t>Please provide a link to the law/regulation that determines if fees/tariffs are regulated, by whom and how (Q8e.2.8b)</t>
  </si>
  <si>
    <t>Provided that advertising is neither false, misleading nor deceptive, are there restrictions on advertising and marketing by Civil engineers and/or civil engineering firms (whether imposed by law or self-regulation by professional bodies, or a combination of the two)? (Q8e.2.9)</t>
  </si>
  <si>
    <t>Please provide a link to the law/regulation that imposes these restrictions, and indicate which article/comma (Q8e.2.9a)</t>
  </si>
  <si>
    <t>Are there restrictions on inter-professional business co-operation between civil engineers and other professionals (e.g. partnerships, joint ventures) whether imposed by law or self-regulation by professional bodies, or a combination of the two? (Q8e.2.10)</t>
  </si>
  <si>
    <t>Please provide a link to the law/regulation that imposes these restrictions (Q8e.2.10a)</t>
  </si>
  <si>
    <t>Q8f.3.6</t>
  </si>
  <si>
    <t>Q8f.3.6a</t>
  </si>
  <si>
    <t>Is it compulsory to be a member of a professional organization for an individual in order to legally practice as a real estate agent or to obtain the professional title when this is protected by the law? (Q8f.2.1)</t>
  </si>
  <si>
    <t>Are there territorial restrictions to the ability of real estate agents to practice within your country, imposed by law or self-regulation by professional bodies (or a combination of the two )? (Q8f.2.2)</t>
  </si>
  <si>
    <t>Please provide a link to the law/regulation that imposes such restrictions (Q8f.2.2a)</t>
  </si>
  <si>
    <t>Are there restrictions on the legal form of business (whether imposed by law or self-regulation by professional bodies, or a combination of the two)? (Q8f.2.3)</t>
  </si>
  <si>
    <t>Please provide a link to the law/regulation that imposes restrictions on the legal form of business, and specify which articles/commas in the comment column (Q8f.2.3a)</t>
  </si>
  <si>
    <r>
      <t xml:space="preserve">Can </t>
    </r>
    <r>
      <rPr>
        <b/>
        <sz val="9"/>
        <rFont val="Arial"/>
        <family val="2"/>
      </rPr>
      <t>non-real estate agents</t>
    </r>
    <r>
      <rPr>
        <sz val="9"/>
        <rFont val="Arial"/>
        <family val="2"/>
      </rPr>
      <t xml:space="preserve"> have ownership-type interest in a real estate firm? (Q8f.2.4)</t>
    </r>
  </si>
  <si>
    <t>Are there restrictions on which firms can have an ownership-type interest in a real estate firm (whether imposed by law or self-regulation by professional bodies, or a combination of the two)? (Q8f.2.5)</t>
  </si>
  <si>
    <r>
      <t xml:space="preserve">Can </t>
    </r>
    <r>
      <rPr>
        <b/>
        <sz val="9"/>
        <rFont val="Arial"/>
        <family val="2"/>
      </rPr>
      <t>non-real estate agents</t>
    </r>
    <r>
      <rPr>
        <sz val="9"/>
        <rFont val="Arial"/>
        <family val="2"/>
      </rPr>
      <t xml:space="preserve"> have voting rights in a real estate firm? </t>
    </r>
    <r>
      <rPr>
        <b/>
        <sz val="9"/>
        <rFont val="Arial"/>
        <family val="2"/>
      </rPr>
      <t xml:space="preserve"> </t>
    </r>
    <r>
      <rPr>
        <sz val="9"/>
        <rFont val="Arial"/>
        <family val="2"/>
      </rPr>
      <t>(Q8f.2.6)</t>
    </r>
  </si>
  <si>
    <t>Are there restrictions on which firms can have voting rights in a real estate firm (whether imposed by law or self-regulation by professional bodies, or a combination of the two)? (Q8f.2.7)</t>
  </si>
  <si>
    <t>Please provide a link to the law/regulation that imposes these restrictions on voting rights (Q8f.2.7a)</t>
  </si>
  <si>
    <t>Are the fees/tariffs that real estate agents or real estate firms charge for their services regulated (by government, parliament and/or by the profession itself)? (Q8f.2.8)</t>
  </si>
  <si>
    <t>If fees/tariffs are regulated or self-regulated, what is the nature of these regulations? (Q8f.2.8a)</t>
  </si>
  <si>
    <t>Please provide a link to the law/regulation that determines if fees/tariffs are regulated, by whom and how (Q8f.2.8b)</t>
  </si>
  <si>
    <t>Provided that advertising is neither false, misleading nor deceptive, are there restrictions on advertising and marketing by real estate agents and/or real estate firms (whether imposed by law or self-regulation by professional bodies, or a combination of the two)? (Q8f.2.9)</t>
  </si>
  <si>
    <t>Please provide a link to the law/regulation that imposes these restrictions, and indicate which article/comma (Q8f.2.9a)</t>
  </si>
  <si>
    <t>Are there restrictions on inter-professional business co-operation between real estate agents and other professionals (e.g. partnerships, joint ventures) whether imposed by law or self-regulation by professional bodies, or a combination of the two? (Q8f.2.10)</t>
  </si>
  <si>
    <t>Please provide a link to the law/regulation that imposes these restrictions  (Q8f.2.10a)</t>
  </si>
  <si>
    <t>Please provide a link to the law/regulation that imposes these restrictions on ownership type interests (Q8f.2.5a)</t>
  </si>
  <si>
    <t>Please provide a link to the law/regulation that imposes this obligation (Q8e.2.1a)</t>
  </si>
  <si>
    <t>Please provide a link to the law/regulation that imposes this obligation (Q8f.2.1a)</t>
  </si>
  <si>
    <t>Please provide a link to the law/regulation that imposes this obligation (Q8d.2.1a)</t>
  </si>
  <si>
    <t>Please provide a link to the law/regulation that imposes this obligation (Q8b.2.1a)</t>
  </si>
  <si>
    <t>Please provide a link to the law/regulation that imposes this obligation (Q8a.2.1a)</t>
  </si>
  <si>
    <t>Please provide a link to the law/regulation that imposes this obligation (Q8c.2.1a)</t>
  </si>
  <si>
    <t>Q8a.2.8a_i…vi</t>
  </si>
  <si>
    <t>Q8c.2.8a_i…vi</t>
  </si>
  <si>
    <t>Q8c.2.8_i…vi</t>
  </si>
  <si>
    <t>Q8d.2.8a_i…vi</t>
  </si>
  <si>
    <t>Q8e.2.8a_i…vi</t>
  </si>
  <si>
    <t>Q8f.2.8a_i…vi</t>
  </si>
  <si>
    <r>
      <rPr>
        <b/>
        <sz val="9"/>
        <color theme="1"/>
        <rFont val="Arial"/>
        <family val="2"/>
      </rPr>
      <t>If there are other activities whose right are legally reserved to the assessed regulated professionals</t>
    </r>
    <r>
      <rPr>
        <sz val="9"/>
        <color theme="1"/>
        <rFont val="Arial"/>
        <family val="2"/>
      </rPr>
      <t>, please answer “Yes” in the lines marked “Other”. Use one line for each additional activity and clearly describe the activity and the law regulating the right to provide this activity in the Country Comments column.</t>
    </r>
  </si>
  <si>
    <r>
      <t xml:space="preserve">Definition: </t>
    </r>
    <r>
      <rPr>
        <sz val="9"/>
        <rFont val="Arial"/>
        <family val="2"/>
      </rPr>
      <t xml:space="preserve">A professional title is the ''name'' used to indicate a particular profession. A professional title is protected when public authorities define the conditions for conferring it or give a particular body (e.g. a professional organization) the power to do so. Any improper use of the title is then punished by imposing fines or through other measures. A protected professional title may or may not be combined with the existence of exclusive or shared exclusive rights. </t>
    </r>
  </si>
  <si>
    <r>
      <rPr>
        <b/>
        <sz val="9"/>
        <rFont val="Arial"/>
        <family val="2"/>
      </rPr>
      <t>Definition:</t>
    </r>
    <r>
      <rPr>
        <sz val="9"/>
        <rFont val="Arial"/>
        <family val="2"/>
      </rPr>
      <t xml:space="preserve"> Multiple certifying authorities means that more than one body can certify that a given person has all the qualifications to obtain the professional title. Do not select this answer if, in the same process of certification, the person who wants the certification needs to contact two different authorities (e.g. the professional association first and a public authority later).</t>
    </r>
  </si>
  <si>
    <r>
      <rPr>
        <b/>
        <sz val="9"/>
        <rFont val="Arial"/>
        <family val="2"/>
      </rPr>
      <t>Definition</t>
    </r>
    <r>
      <rPr>
        <sz val="9"/>
        <rFont val="Arial"/>
        <family val="2"/>
      </rPr>
      <t xml:space="preserve">: A </t>
    </r>
    <r>
      <rPr>
        <b/>
        <sz val="9"/>
        <rFont val="Arial"/>
        <family val="2"/>
      </rPr>
      <t>pathway</t>
    </r>
    <r>
      <rPr>
        <sz val="9"/>
        <rFont val="Arial"/>
        <family val="2"/>
      </rPr>
      <t xml:space="preserve"> is the combination of education and/or work experience that is necessary to obtain a licence or a certification.
 Different pathways exist when different combination education and/or work experience can be undertaken to obtain a licence or a certification. These pathways must clearly differ in terms of duration and composition.
</t>
    </r>
    <r>
      <rPr>
        <b/>
        <sz val="9"/>
        <rFont val="Arial"/>
        <family val="2"/>
      </rPr>
      <t>Instruction</t>
    </r>
    <r>
      <rPr>
        <sz val="9"/>
        <rFont val="Arial"/>
        <family val="2"/>
      </rPr>
      <t>: 
Please do not consider as a separate pathway that which involves professionals that have obtained their qualifications abroad. This is the object of a separate set of questions
If the profession is certified or not regulated (i.e. the answer “Certification by state/independent authorities/professional bodies” or “No special regulation” was selected in Q8x.09), the answer here has to be “3 or more pathways”.</t>
    </r>
  </si>
  <si>
    <r>
      <t>Definition</t>
    </r>
    <r>
      <rPr>
        <sz val="9"/>
        <rFont val="Arial"/>
        <family val="2"/>
      </rPr>
      <t xml:space="preserve">: Restrictions at sub-national level are present when lawyers </t>
    </r>
    <r>
      <rPr>
        <b/>
        <u/>
        <sz val="9"/>
        <rFont val="Arial"/>
        <family val="2"/>
      </rPr>
      <t>can</t>
    </r>
    <r>
      <rPr>
        <sz val="9"/>
        <rFont val="Arial"/>
        <family val="2"/>
      </rPr>
      <t xml:space="preserve"> practice only in a specific region/province/county/metropolitan area/city. To practice in a different one they need additional qualifications (e.g. to pass an exam or obtain a license or register with a court).
</t>
    </r>
    <r>
      <rPr>
        <b/>
        <sz val="9"/>
        <rFont val="Arial"/>
        <family val="2"/>
      </rPr>
      <t>For federal countries</t>
    </r>
    <r>
      <rPr>
        <sz val="9"/>
        <rFont val="Arial"/>
        <family val="2"/>
      </rPr>
      <t xml:space="preserve">:
‒	please select ‘yes, between states’, if a professional can practice within a single state, but not in any other state unless he/she gets additional qualifications
‒	please select ‘yes, there are restrictions at sub-national level’ if a professional can practice only in a specific region/county/metropolitan area within a single state.
</t>
    </r>
    <r>
      <rPr>
        <b/>
        <sz val="9"/>
        <rFont val="Arial"/>
        <family val="2"/>
      </rPr>
      <t xml:space="preserve">
For unitary states:
</t>
    </r>
    <r>
      <rPr>
        <sz val="9"/>
        <rFont val="Arial"/>
        <family val="2"/>
      </rPr>
      <t xml:space="preserve">‒	please select ‘yes, there are restrictions at sub-national level’ if a professional can practice only in a specific region/county/metropolitan area of the country.
‒	</t>
    </r>
    <r>
      <rPr>
        <b/>
        <sz val="9"/>
        <rFont val="Arial"/>
        <family val="2"/>
      </rPr>
      <t>never select ‘yes, between states’</t>
    </r>
    <r>
      <rPr>
        <sz val="9"/>
        <rFont val="Arial"/>
        <family val="2"/>
      </rPr>
      <t>, as this option is only for federal countries.</t>
    </r>
  </si>
  <si>
    <r>
      <rPr>
        <b/>
        <sz val="9"/>
        <rFont val="Arial"/>
        <family val="2"/>
      </rPr>
      <t>Definitions</t>
    </r>
    <r>
      <rPr>
        <sz val="9"/>
        <rFont val="Arial"/>
        <family val="2"/>
      </rPr>
      <t xml:space="preserve">:
- </t>
    </r>
    <r>
      <rPr>
        <b/>
        <sz val="9"/>
        <rFont val="Arial"/>
        <family val="2"/>
      </rPr>
      <t>Sole Proprietorship or a Personally Owned Enterprise</t>
    </r>
    <r>
      <rPr>
        <sz val="9"/>
        <rFont val="Arial"/>
        <family val="2"/>
      </rPr>
      <t xml:space="preserve"> should be selected if there is just one owner of the business and no limited liability. 
- </t>
    </r>
    <r>
      <rPr>
        <b/>
        <sz val="9"/>
        <rFont val="Arial"/>
        <family val="2"/>
      </rPr>
      <t>No limited liability is allowed</t>
    </r>
    <r>
      <rPr>
        <sz val="9"/>
        <rFont val="Arial"/>
        <family val="2"/>
      </rPr>
      <t xml:space="preserve"> should be selected if the professional firm can have multiple owners, or partners, and these share liability for losses and debts. 
- </t>
    </r>
    <r>
      <rPr>
        <b/>
        <sz val="9"/>
        <rFont val="Arial"/>
        <family val="2"/>
      </rPr>
      <t xml:space="preserve">Limited liability allowed, but only for some professionals </t>
    </r>
    <r>
      <rPr>
        <sz val="9"/>
        <rFont val="Arial"/>
        <family val="2"/>
      </rPr>
      <t xml:space="preserve">should be selected if the professional firm can have multiple owners and only some of them are personally liable for losses and debts, while others are liable only up to the amount of their investments.
- </t>
    </r>
    <r>
      <rPr>
        <b/>
        <sz val="9"/>
        <rFont val="Arial"/>
        <family val="2"/>
      </rPr>
      <t>Limited liability allowed (but not incorporation)</t>
    </r>
    <r>
      <rPr>
        <sz val="9"/>
        <rFont val="Arial"/>
        <family val="2"/>
      </rPr>
      <t xml:space="preserve"> should be selected if the professionals owning the firm can enjoy limited liability, but the firm cannot be incorporated. 
- I</t>
    </r>
    <r>
      <rPr>
        <b/>
        <sz val="9"/>
        <rFont val="Arial"/>
        <family val="2"/>
      </rPr>
      <t>ncorporation allowed, but no/limited trading of shares on stock market</t>
    </r>
    <r>
      <rPr>
        <sz val="9"/>
        <rFont val="Arial"/>
        <family val="2"/>
      </rPr>
      <t xml:space="preserve"> should be selected if the professional firm can be incorporated but all its shares or some of them cannot be traded in the stock market. 
- </t>
    </r>
    <r>
      <rPr>
        <b/>
        <sz val="9"/>
        <rFont val="Arial"/>
        <family val="2"/>
      </rPr>
      <t>No restrictions on legal forms</t>
    </r>
    <r>
      <rPr>
        <sz val="9"/>
        <rFont val="Arial"/>
        <family val="2"/>
      </rPr>
      <t xml:space="preserve"> should be selected if the professional firm can be incorporated and all its shares can be traded on the stock market, basically any legal form is possible
- </t>
    </r>
    <r>
      <rPr>
        <b/>
        <sz val="9"/>
        <rFont val="Arial"/>
        <family val="2"/>
      </rPr>
      <t>Other</t>
    </r>
    <r>
      <rPr>
        <sz val="9"/>
        <rFont val="Arial"/>
        <family val="2"/>
      </rPr>
      <t xml:space="preserve"> should be selected if the professional firm is subject to other restrictions than those listed above. Please provide a brief description of these restrictions, particularly the extent to which the owners of the business are liable for the firms’ debts.
</t>
    </r>
    <r>
      <rPr>
        <b/>
        <sz val="9"/>
        <rFont val="Arial"/>
        <family val="2"/>
      </rPr>
      <t>Instructions</t>
    </r>
    <r>
      <rPr>
        <sz val="9"/>
        <rFont val="Arial"/>
        <family val="2"/>
      </rPr>
      <t xml:space="preserve">: A partnership is an association of two or more persons engaged in a business enterprise in which the profits and losses are shared proportionally. Partners are co-owners of the business and the partnership is not a distinct legal entity. If each partner is jointly liable for the obligations of the partnership, please choose the answer </t>
    </r>
    <r>
      <rPr>
        <b/>
        <sz val="9"/>
        <rFont val="Arial"/>
        <family val="2"/>
      </rPr>
      <t xml:space="preserve">No limited liability allowed. </t>
    </r>
    <r>
      <rPr>
        <sz val="9"/>
        <rFont val="Arial"/>
        <family val="2"/>
      </rPr>
      <t xml:space="preserve">If some partners are personally liable for the actions of other partners and for the partnership’s debts, while others only up to the amount of their investments, please choose </t>
    </r>
    <r>
      <rPr>
        <i/>
        <sz val="9"/>
        <rFont val="Arial"/>
        <family val="2"/>
      </rPr>
      <t>L</t>
    </r>
    <r>
      <rPr>
        <b/>
        <i/>
        <sz val="9"/>
        <rFont val="Arial"/>
        <family val="2"/>
      </rPr>
      <t>imited liability allowed, but only for some professionals</t>
    </r>
    <r>
      <rPr>
        <sz val="9"/>
        <rFont val="Arial"/>
        <family val="2"/>
      </rPr>
      <t xml:space="preserve">. 
If all partners are liable for the partnership’s debts only up to the amount of their investments, please choose </t>
    </r>
    <r>
      <rPr>
        <i/>
        <sz val="9"/>
        <rFont val="Arial"/>
        <family val="2"/>
      </rPr>
      <t>Limited liability allowed, but not incorporation.</t>
    </r>
  </si>
  <si>
    <r>
      <rPr>
        <b/>
        <sz val="9"/>
        <color rgb="FFFF0000"/>
        <rFont val="Arial"/>
        <family val="2"/>
      </rPr>
      <t>Instructions</t>
    </r>
    <r>
      <rPr>
        <sz val="9"/>
        <color rgb="FFFF0000"/>
        <rFont val="Arial"/>
        <family val="2"/>
      </rPr>
      <t xml:space="preserve">: The questions in this section apply to </t>
    </r>
    <r>
      <rPr>
        <b/>
        <sz val="9"/>
        <color rgb="FFFF0000"/>
        <rFont val="Arial"/>
        <family val="2"/>
      </rPr>
      <t>natural persons (i.e. individual professionals)</t>
    </r>
    <r>
      <rPr>
        <sz val="9"/>
        <color rgb="FFFF0000"/>
        <rFont val="Arial"/>
        <family val="2"/>
      </rPr>
      <t xml:space="preserve"> and to </t>
    </r>
    <r>
      <rPr>
        <b/>
        <sz val="9"/>
        <color rgb="FFFF0000"/>
        <rFont val="Arial"/>
        <family val="2"/>
      </rPr>
      <t>legal persons (i.e. professional firms).</t>
    </r>
  </si>
  <si>
    <r>
      <rPr>
        <b/>
        <sz val="9"/>
        <rFont val="Arial"/>
        <family val="2"/>
      </rPr>
      <t>Note</t>
    </r>
    <r>
      <rPr>
        <sz val="9"/>
        <rFont val="Arial"/>
        <family val="2"/>
      </rPr>
      <t>: This question is only about restrictions</t>
    </r>
    <r>
      <rPr>
        <b/>
        <sz val="9"/>
        <rFont val="Arial"/>
        <family val="2"/>
      </rPr>
      <t xml:space="preserve"> on natural persons (i.e. individuals) </t>
    </r>
    <r>
      <rPr>
        <sz val="9"/>
        <rFont val="Arial"/>
        <family val="2"/>
      </rPr>
      <t xml:space="preserve">and aims to ascertain if only lawyers can have voting rights or also other individuals
</t>
    </r>
    <r>
      <rPr>
        <b/>
        <sz val="9"/>
        <rFont val="Arial"/>
        <family val="2"/>
      </rPr>
      <t>Definition</t>
    </r>
    <r>
      <rPr>
        <sz val="9"/>
        <rFont val="Arial"/>
        <family val="2"/>
      </rPr>
      <t xml:space="preserve">: A voting right is the right given to those who own a share of the professional’s firm capital to vote on matters of corporate policy. </t>
    </r>
  </si>
  <si>
    <r>
      <rPr>
        <b/>
        <sz val="9"/>
        <rFont val="Arial"/>
        <family val="2"/>
      </rPr>
      <t xml:space="preserve">Note: </t>
    </r>
    <r>
      <rPr>
        <sz val="9"/>
        <rFont val="Arial"/>
        <family val="2"/>
      </rPr>
      <t xml:space="preserve">This question is only about restrictions imposed </t>
    </r>
    <r>
      <rPr>
        <b/>
        <sz val="9"/>
        <rFont val="Arial"/>
        <family val="2"/>
      </rPr>
      <t>on legal persons (i.e. firms)</t>
    </r>
    <r>
      <rPr>
        <sz val="9"/>
        <rFont val="Arial"/>
        <family val="2"/>
      </rPr>
      <t xml:space="preserve"> and aims to ascertain if only law firms can have voting rights or also other kind of firms.</t>
    </r>
  </si>
  <si>
    <r>
      <rPr>
        <sz val="9"/>
        <rFont val="Arial"/>
        <family val="2"/>
      </rPr>
      <t>This question wants to capture if there are:</t>
    </r>
    <r>
      <rPr>
        <b/>
        <sz val="9"/>
        <rFont val="Arial"/>
        <family val="2"/>
      </rPr>
      <t xml:space="preserve">
</t>
    </r>
    <r>
      <rPr>
        <sz val="9"/>
        <rFont val="Arial"/>
        <family val="2"/>
      </rPr>
      <t>-	 Restriction on the means used to advertise (e.g. no tv or radio ad, or no direct mailing).
-	 Restriction on the content of the advertisements (e.g. no information about prices can be included or, no comparative advertising is prohibited).</t>
    </r>
  </si>
  <si>
    <r>
      <rPr>
        <b/>
        <sz val="9"/>
        <rFont val="Arial"/>
        <family val="2"/>
      </rPr>
      <t>Definitions</t>
    </r>
    <r>
      <rPr>
        <sz val="9"/>
        <rFont val="Arial"/>
        <family val="2"/>
      </rPr>
      <t xml:space="preserve">:
</t>
    </r>
    <r>
      <rPr>
        <b/>
        <sz val="9"/>
        <rFont val="Arial"/>
        <family val="2"/>
      </rPr>
      <t>Business co-operation</t>
    </r>
    <r>
      <rPr>
        <sz val="9"/>
        <rFont val="Arial"/>
        <family val="2"/>
      </rPr>
      <t xml:space="preserve"> means the possibility for different professionals (e.g. lawyers and accountants, or architects and engineers) to work in the same firm and, thus, to be able to provide a multi-activity offering to their clients. 
</t>
    </r>
    <r>
      <rPr>
        <b/>
        <sz val="9"/>
        <rFont val="Arial"/>
        <family val="2"/>
      </rPr>
      <t xml:space="preserve">Conflict of interest </t>
    </r>
    <r>
      <rPr>
        <sz val="9"/>
        <rFont val="Arial"/>
        <family val="2"/>
      </rPr>
      <t>is meant a situation in which the exercise of independent professional judgment is likely to be unduly influenced by other interests.</t>
    </r>
  </si>
  <si>
    <t>This question applies if tariffs/fees are not regulated, are just recommended or only their maximum level is set but professionals can charge a lower amount. In all these cases, fees/tariffs can be agreed between consumers and professionals. 
This question is about consumer awareness that they can negotiate the tariff/fee they pay to the professionals for their services and inquires whether your country has done any informational campaign about this.
If in this sector prices have always been freely negotiated and you feel that such campaign has never been performed it is because it was not necessary, please let us know in the Country Comments’ column.</t>
  </si>
  <si>
    <r>
      <rPr>
        <b/>
        <sz val="9"/>
        <rFont val="Arial"/>
        <family val="2"/>
      </rPr>
      <t>Instructions</t>
    </r>
    <r>
      <rPr>
        <sz val="9"/>
        <rFont val="Arial"/>
        <family val="2"/>
      </rPr>
      <t>: This organization could be the ministry regulating the profession, a professional association, a consumer association, or an ombudsman.</t>
    </r>
  </si>
  <si>
    <r>
      <t xml:space="preserve">Reporting could be done to a consumer protection authority, a consumer association, an ombudsman, or an independent sector regulator to obtain some form of redress, and/or to inform about sub-optimal professional performance.  It could be the same body that collects information on professional performance.
</t>
    </r>
    <r>
      <rPr>
        <b/>
        <sz val="9"/>
        <rFont val="Arial"/>
        <family val="2"/>
      </rPr>
      <t>Definition</t>
    </r>
    <r>
      <rPr>
        <sz val="9"/>
        <rFont val="Arial"/>
        <family val="2"/>
      </rPr>
      <t xml:space="preserve">:  
Sub-optimal professional performance refers to errors, abuses, unethical behaviours, and conflicts of interest. </t>
    </r>
  </si>
  <si>
    <r>
      <t xml:space="preserve">The questions in this section </t>
    </r>
    <r>
      <rPr>
        <b/>
        <sz val="9"/>
        <color rgb="FFFF0000"/>
        <rFont val="Arial"/>
        <family val="2"/>
      </rPr>
      <t>only apply to natural persons (i.e. individual professionals)</t>
    </r>
    <r>
      <rPr>
        <sz val="9"/>
        <color rgb="FFFF0000"/>
        <rFont val="Arial"/>
        <family val="2"/>
      </rPr>
      <t>, not to legal persons (i.e. professional firms). They concern foreign nationals wishing to provide services in your country.</t>
    </r>
  </si>
  <si>
    <r>
      <t xml:space="preserve">This questionnaire asks questions about how the </t>
    </r>
    <r>
      <rPr>
        <b/>
        <sz val="9"/>
        <rFont val="Arial"/>
        <family val="2"/>
      </rPr>
      <t>profession of lawyers</t>
    </r>
    <r>
      <rPr>
        <sz val="9"/>
        <rFont val="Arial"/>
        <family val="2"/>
      </rPr>
      <t xml:space="preserve"> is regulated in your country
</t>
    </r>
    <r>
      <rPr>
        <b/>
        <sz val="9"/>
        <rFont val="Arial"/>
        <family val="2"/>
      </rPr>
      <t>Lawyers (included in ISIC 4.0 6910 class)</t>
    </r>
    <r>
      <rPr>
        <sz val="9"/>
        <rFont val="Arial"/>
        <family val="2"/>
      </rPr>
      <t xml:space="preserve"> are professionals that usually provide: 
• legal representation of one party’s interest against another party before courts and other judicial bodies, 
• advice and representation in civil cases, 
• advice and representation in criminal cases, 
• advice and representation in connection with labour disputes, and 
• general counselling and advising, preparation of legal documents (including deeds, wills and trusts). 
Please refer to Q8a.1.1 for a full list of the activities that may be performed by lawyers.
If in your country lawyers that practice in higher courts (e.g. the Supreme Court or the Constitutional Court) are regulated differently, please  consider lawyers that practice in lower courts when answering the questionnaire. Similarly, if a country has different requirements for lawyers that practice international law, then  consider lawyers that practice domestic law.</t>
    </r>
  </si>
  <si>
    <r>
      <rPr>
        <b/>
        <sz val="9"/>
        <color theme="1"/>
        <rFont val="Arial"/>
        <family val="2"/>
      </rPr>
      <t>Definition</t>
    </r>
    <r>
      <rPr>
        <sz val="9"/>
        <color theme="1"/>
        <rFont val="Arial"/>
        <family val="2"/>
      </rPr>
      <t>: A mutual recognition agreement (MRA) is an international agreement by which two or more countries agree to recognize one another's conformity assessments. In this case it refers to agreements on the recognition of professional qualifications.</t>
    </r>
  </si>
  <si>
    <t xml:space="preserve">Lawyers are professionals that usually provide: 
• legal representation of one party’s interest against another party before courts and other judicial bodies, 
• advice and representation in civil cases, 
• advice and representation in criminal cases, 
• advice and representation in connection with labour disputes, and 
• general counselling and advising, preparation of legal documents (including deeds, wills and trusts). </t>
  </si>
  <si>
    <t>Notaries are professionals that usually confer authenticity on legal deeds, contracts, oaths and other legal documents. In many countries, they can also provide legal advice.
Notaries may not exist in all jurisdictions, at least not as an independent professional.</t>
  </si>
  <si>
    <t xml:space="preserve">Accountants are professionals that can prepare financial accounts for firms, handle payrolls, reconcile firms’ books at year end, and prepare tax returns for firms and individuals. They can also undertake other activities. </t>
  </si>
  <si>
    <t>Civil engineers are professionals that usually plan, design, and supervise the construction, refurbishment and maintenance of buildings, as well as roads, bridges, dams, and the like. The questions below focus only on civil engineers. Other types of engineers are excluded.</t>
  </si>
  <si>
    <r>
      <t xml:space="preserve">Instructions: </t>
    </r>
    <r>
      <rPr>
        <sz val="9"/>
        <rFont val="Arial"/>
        <family val="2"/>
      </rPr>
      <t xml:space="preserve">If there is more than one type of professional figures that can undertake some or all of the activities listed in Q8a.1.1 below, please base yourself on the profession that was assessed in the previous update. </t>
    </r>
    <r>
      <rPr>
        <b/>
        <sz val="9"/>
        <rFont val="Arial"/>
        <family val="2"/>
      </rPr>
      <t xml:space="preserve">The name of this profession is shown in line 12 of Column N. </t>
    </r>
    <r>
      <rPr>
        <sz val="9"/>
        <rFont val="Arial"/>
        <family val="2"/>
      </rPr>
      <t xml:space="preserve"> If you consider that this profession is not the one that should be considered in this questionnaire, please approach the OECD to discuss why and to determine how best to provide the answers. 
</t>
    </r>
    <r>
      <rPr>
        <b/>
        <sz val="9"/>
        <rFont val="Arial"/>
        <family val="2"/>
      </rPr>
      <t xml:space="preserve">
Please do not consider notaries in this section.
For countries filling in the PMR questionnaire for the first time:</t>
    </r>
    <r>
      <rPr>
        <sz val="9"/>
        <rFont val="Arial"/>
        <family val="2"/>
      </rPr>
      <t xml:space="preserve"> If there is more than one type of professional figure that fits into the above description and some/all of the regulatory requirements differ for these different professional figures, please answer the questionnaire for the professional figure that can perform the most activities among those listed in Q8a.1.1 below.</t>
    </r>
  </si>
  <si>
    <r>
      <rPr>
        <b/>
        <sz val="9"/>
        <rFont val="Arial"/>
        <family val="2"/>
      </rPr>
      <t>Instructions</t>
    </r>
    <r>
      <rPr>
        <sz val="9"/>
        <rFont val="Arial"/>
        <family val="2"/>
      </rPr>
      <t xml:space="preserve">: If there is more than one type of professional figures that can undertake some or all of the activities listed in Q8b.1.1 below, please base yourself on the profession that was assessed in the previous update. </t>
    </r>
    <r>
      <rPr>
        <b/>
        <sz val="9"/>
        <rFont val="Arial"/>
        <family val="2"/>
      </rPr>
      <t>The name of this profession is shown in line 12 of Column N</t>
    </r>
    <r>
      <rPr>
        <sz val="9"/>
        <rFont val="Arial"/>
        <family val="2"/>
      </rPr>
      <t xml:space="preserve">.  If you consider that this profession is not the one that should be considered in this questionnaire, please approach the OECD to discuss why and to determine how best to provide the answers. 
</t>
    </r>
    <r>
      <rPr>
        <b/>
        <sz val="9"/>
        <rFont val="Arial"/>
        <family val="2"/>
      </rPr>
      <t>For countries filling in the PMR questionnaire for the first time:</t>
    </r>
    <r>
      <rPr>
        <sz val="9"/>
        <rFont val="Arial"/>
        <family val="2"/>
      </rPr>
      <t xml:space="preserve"> If there is more than one type of professional figure that fits into the above description and some/all of the regulatory requirements differ for these different professional figures, please answer the questionnaire for the professional figure that can perform the most activities among those listed in Q8b.1.1 below.</t>
    </r>
  </si>
  <si>
    <r>
      <t xml:space="preserve">The jurisdiction must be chosen based on the level where the regulation was issued. 
If your country filled in this questionnaire before, </t>
    </r>
    <r>
      <rPr>
        <b/>
        <sz val="9"/>
        <rFont val="Arial"/>
        <family val="2"/>
      </rPr>
      <t>please refer to the same jurisdiction for which you answered in the previous update</t>
    </r>
    <r>
      <rPr>
        <sz val="9"/>
        <rFont val="Arial"/>
        <family val="2"/>
      </rPr>
      <t xml:space="preserve">. This guarantees comparability over time. If you have doubts or </t>
    </r>
    <r>
      <rPr>
        <b/>
        <sz val="9"/>
        <rFont val="Arial"/>
        <family val="2"/>
      </rPr>
      <t>if you consider that a different jurisdiction should be considered, please approach the OECD</t>
    </r>
    <r>
      <rPr>
        <sz val="9"/>
        <rFont val="Arial"/>
        <family val="2"/>
      </rPr>
      <t xml:space="preserve">. 
Where the sector or part of it are regulated at state level, you should answer all the relevant questions with reference to a single state </t>
    </r>
    <r>
      <rPr>
        <b/>
        <sz val="9"/>
        <rFont val="Arial"/>
        <family val="2"/>
      </rPr>
      <t>(please, consult the READ ME sheet on instructions on how to select the state you should answer for).</t>
    </r>
  </si>
  <si>
    <r>
      <rPr>
        <b/>
        <sz val="9"/>
        <rFont val="Arial"/>
        <family val="2"/>
      </rPr>
      <t xml:space="preserve">Instruction: </t>
    </r>
    <r>
      <rPr>
        <sz val="9"/>
        <rFont val="Arial"/>
        <family val="2"/>
      </rPr>
      <t>Please answer ‘yes, but only in some areas after an assessment of competition’ if the areas where limit on the number of notaries applies has been subject to an assessment of impact on competition of retaining such quantitative constraints by an independent body (such as the competition authority).</t>
    </r>
  </si>
  <si>
    <r>
      <t xml:space="preserve">Definitions:
</t>
    </r>
    <r>
      <rPr>
        <sz val="9"/>
        <rFont val="Arial"/>
        <family val="2"/>
      </rPr>
      <t xml:space="preserve">
- </t>
    </r>
    <r>
      <rPr>
        <b/>
        <sz val="9"/>
        <rFont val="Arial"/>
        <family val="2"/>
      </rPr>
      <t>Non-binding recommended fees/tariffs for some activities or for all activities</t>
    </r>
    <r>
      <rPr>
        <sz val="9"/>
        <rFont val="Arial"/>
        <family val="2"/>
      </rPr>
      <t xml:space="preserve"> should be selected when the professional can choose which tariffs/fees to request for some or all of her activities, but government, parliament and/or the profession association recommends specific amounts
-</t>
    </r>
    <r>
      <rPr>
        <b/>
        <sz val="9"/>
        <rFont val="Arial"/>
        <family val="2"/>
      </rPr>
      <t xml:space="preserve"> Binding maximum fees/tariffs for some activities or for all activities</t>
    </r>
    <r>
      <rPr>
        <sz val="9"/>
        <rFont val="Arial"/>
        <family val="2"/>
      </rPr>
      <t xml:space="preserve"> should be selected when the professional can choose which tariffs/fees to request for some or all of her activities, up to a maximum level set by government, parliament and/or the profession association. This means the professional can provide discounts on the fee/tariff set by government, parliament and/or the profession association.
- </t>
    </r>
    <r>
      <rPr>
        <b/>
        <sz val="9"/>
        <rFont val="Arial"/>
        <family val="2"/>
      </rPr>
      <t>Binding minimum or fixed fees/tariffs for some activities or for all activities</t>
    </r>
    <r>
      <rPr>
        <sz val="9"/>
        <rFont val="Arial"/>
        <family val="2"/>
      </rPr>
      <t xml:space="preserve"> should be selected when the professional has to charge the tariffs/fees set by government, parliament and/or the profession association for some or all of her activities or she can charge more but not less.
Please, do not consider as regulated those tariffs that are set when the government is the purchaser of the services (e.g. public legal assistance for citizens who cannot afford it).</t>
    </r>
  </si>
  <si>
    <r>
      <rPr>
        <b/>
        <sz val="9"/>
        <rFont val="Arial"/>
        <family val="2"/>
      </rPr>
      <t>Definitions:</t>
    </r>
    <r>
      <rPr>
        <sz val="9"/>
        <rFont val="Arial"/>
        <family val="2"/>
      </rPr>
      <t xml:space="preserve">
- </t>
    </r>
    <r>
      <rPr>
        <b/>
        <sz val="9"/>
        <rFont val="Arial"/>
        <family val="2"/>
      </rPr>
      <t>Non-binding recommended fees/tariffs for some activities or for all activities</t>
    </r>
    <r>
      <rPr>
        <sz val="9"/>
        <rFont val="Arial"/>
        <family val="2"/>
      </rPr>
      <t xml:space="preserve"> should be selected when the professional can choose which tariffs/fees to request for some or all of her activities, but government, parliament and/or the profession association recommends specific amounts
- </t>
    </r>
    <r>
      <rPr>
        <b/>
        <sz val="9"/>
        <rFont val="Arial"/>
        <family val="2"/>
      </rPr>
      <t>Binding maximum fees/tariffs for some activities or for all activities</t>
    </r>
    <r>
      <rPr>
        <sz val="9"/>
        <rFont val="Arial"/>
        <family val="2"/>
      </rPr>
      <t xml:space="preserve"> should be selected when the professional can choose which tariffs/fees to request for some or all of her activities, up to a maximum level set by government, parliament and/or the profession association. This means the professional can provide discounts on the fee/tariff set by government, parliament and/or the profession association.
- </t>
    </r>
    <r>
      <rPr>
        <b/>
        <sz val="9"/>
        <rFont val="Arial"/>
        <family val="2"/>
      </rPr>
      <t>Binding minimum or fixed fees/tariffs for some activities or for all activities</t>
    </r>
    <r>
      <rPr>
        <sz val="9"/>
        <rFont val="Arial"/>
        <family val="2"/>
      </rPr>
      <t xml:space="preserve"> should be selected when the professional has to charge the tariffs/fees set by government, parliament and/or the profession association for some or all of her activities or she can charge more but not less.
Please do not consider as regulated prices those for services provided by the public administration, e.g. legal defense provided by the public administration.</t>
    </r>
  </si>
  <si>
    <r>
      <rPr>
        <b/>
        <sz val="9"/>
        <rFont val="Arial"/>
        <family val="2"/>
      </rPr>
      <t>Definitions</t>
    </r>
    <r>
      <rPr>
        <sz val="9"/>
        <rFont val="Arial"/>
        <family val="2"/>
      </rPr>
      <t xml:space="preserve">:
- </t>
    </r>
    <r>
      <rPr>
        <b/>
        <sz val="9"/>
        <rFont val="Arial"/>
        <family val="2"/>
      </rPr>
      <t>Sole Proprietorship or a Personally Owned Enterprise</t>
    </r>
    <r>
      <rPr>
        <sz val="9"/>
        <rFont val="Arial"/>
        <family val="2"/>
      </rPr>
      <t xml:space="preserve"> should be selected if there is just one owner of the business and no limited liability. 
- </t>
    </r>
    <r>
      <rPr>
        <b/>
        <sz val="9"/>
        <rFont val="Arial"/>
        <family val="2"/>
      </rPr>
      <t>No limited liability is allowed</t>
    </r>
    <r>
      <rPr>
        <sz val="9"/>
        <rFont val="Arial"/>
        <family val="2"/>
      </rPr>
      <t xml:space="preserve"> should be selected if the professional firm can have multiple owners, or partners, and these share liability for losses and debts. 
- </t>
    </r>
    <r>
      <rPr>
        <b/>
        <sz val="9"/>
        <rFont val="Arial"/>
        <family val="2"/>
      </rPr>
      <t xml:space="preserve">Limited liability allowed, but only for some professionals </t>
    </r>
    <r>
      <rPr>
        <sz val="9"/>
        <rFont val="Arial"/>
        <family val="2"/>
      </rPr>
      <t xml:space="preserve">should be selected if the professional firm can have multiple owners and only some of them are personally liable for losses and debts, while others are liable only up to the amount of their investments.
- </t>
    </r>
    <r>
      <rPr>
        <b/>
        <sz val="9"/>
        <rFont val="Arial"/>
        <family val="2"/>
      </rPr>
      <t>Limited liability allowed (but not incorporation)</t>
    </r>
    <r>
      <rPr>
        <sz val="9"/>
        <rFont val="Arial"/>
        <family val="2"/>
      </rPr>
      <t xml:space="preserve"> should be selected if the professionals owning the firm can enjoy limited liability, but the firm cannot be incorporated. 
- I</t>
    </r>
    <r>
      <rPr>
        <b/>
        <sz val="9"/>
        <rFont val="Arial"/>
        <family val="2"/>
      </rPr>
      <t>ncorporation allowed, but no/limited trading of shares on stock market</t>
    </r>
    <r>
      <rPr>
        <sz val="9"/>
        <rFont val="Arial"/>
        <family val="2"/>
      </rPr>
      <t xml:space="preserve"> should be selected if the professional firm can be incorporated but all its shares or some of them cannot be traded in the stock market. 
- </t>
    </r>
    <r>
      <rPr>
        <b/>
        <sz val="9"/>
        <rFont val="Arial"/>
        <family val="2"/>
      </rPr>
      <t>No restrictions on legal forms</t>
    </r>
    <r>
      <rPr>
        <sz val="9"/>
        <rFont val="Arial"/>
        <family val="2"/>
      </rPr>
      <t xml:space="preserve"> should be selected if the professional firm can be incorporated and all its shares can be traded on the stock market, basically any legal form is possible
- </t>
    </r>
    <r>
      <rPr>
        <b/>
        <sz val="9"/>
        <rFont val="Arial"/>
        <family val="2"/>
      </rPr>
      <t>Other</t>
    </r>
    <r>
      <rPr>
        <sz val="9"/>
        <rFont val="Arial"/>
        <family val="2"/>
      </rPr>
      <t xml:space="preserve"> should be selected if the professional firm is subject to other restrictions than those listed above. Please provide a brief description of these restrictions, particularly the extent to which the owners of the business are liable for the firms’ debts.
</t>
    </r>
    <r>
      <rPr>
        <b/>
        <sz val="9"/>
        <rFont val="Arial"/>
        <family val="2"/>
      </rPr>
      <t>Instructions</t>
    </r>
    <r>
      <rPr>
        <sz val="9"/>
        <rFont val="Arial"/>
        <family val="2"/>
      </rPr>
      <t xml:space="preserve">: A partnership is an association of two or more persons engaged in a business enterprise in which the profits and losses are shared proportionally. Partners are co-owners of the business and the partnership is not a distinct legal entity. If each partner is jointly liable for the obligations of the partnership, please choose the answer </t>
    </r>
    <r>
      <rPr>
        <b/>
        <sz val="9"/>
        <rFont val="Arial"/>
        <family val="2"/>
      </rPr>
      <t xml:space="preserve">No limited liability allowed. </t>
    </r>
    <r>
      <rPr>
        <sz val="9"/>
        <rFont val="Arial"/>
        <family val="2"/>
      </rPr>
      <t xml:space="preserve">If some partners are personally liable for the actions of other partners and for the partnership’s debts, while others only up to the amount of their investments, please choose </t>
    </r>
    <r>
      <rPr>
        <b/>
        <i/>
        <sz val="9"/>
        <rFont val="Arial"/>
        <family val="2"/>
      </rPr>
      <t>Limited liability allowed, but only for some professionals</t>
    </r>
    <r>
      <rPr>
        <sz val="9"/>
        <rFont val="Arial"/>
        <family val="2"/>
      </rPr>
      <t xml:space="preserve">. 
If all partners are liable for the partnership’s debts only up to the amount of their investments, please choose </t>
    </r>
    <r>
      <rPr>
        <i/>
        <sz val="9"/>
        <rFont val="Arial"/>
        <family val="2"/>
      </rPr>
      <t>Limited liability allowed, but not incorporation.</t>
    </r>
  </si>
  <si>
    <r>
      <t xml:space="preserve">This questionnaire asks questions about how the </t>
    </r>
    <r>
      <rPr>
        <b/>
        <sz val="9"/>
        <rFont val="Arial"/>
        <family val="2"/>
      </rPr>
      <t>profession of notaries</t>
    </r>
    <r>
      <rPr>
        <sz val="9"/>
        <rFont val="Arial"/>
        <family val="2"/>
      </rPr>
      <t xml:space="preserve"> is regulated in your country
 </t>
    </r>
    <r>
      <rPr>
        <b/>
        <sz val="9"/>
        <rFont val="Arial"/>
        <family val="2"/>
      </rPr>
      <t>Notaries</t>
    </r>
    <r>
      <rPr>
        <sz val="9"/>
        <rFont val="Arial"/>
        <family val="2"/>
      </rPr>
      <t xml:space="preserve"> (included in ISIC 4.0 6910 class) are professionals that usually confer authenticity on legal deeds, contracts, oaths and other legal documents. 
The role and activities of notaries vary substantially in different legal traditions. The following options may apply in your country:
1) 	an independent professional who charges fees to its clients (like in several European and Latin American countries)
2) 	a public employee, who offers its services in a public office and is paid as public employees.  Those who receive his/her services may be asked to pay a fee, but this fee would accrue to the public office and not directly to the employee (like in some Nordic countries)
3) 	a lawyer who also offer notarial services, usually Administering oaths and certificating legal documents, after obtaining an additional qualification (like in the UK)
In case 2 and 3 the OECD would consider that notary is not an independent profession for the purpose of this questionnaire. All answers for the previous update would be marked as sector does not exist and the OECD would do the same for this update.</t>
    </r>
  </si>
  <si>
    <r>
      <t xml:space="preserve">This questionnaire asks questions about how the </t>
    </r>
    <r>
      <rPr>
        <b/>
        <sz val="9"/>
        <rFont val="Arial"/>
        <family val="2"/>
      </rPr>
      <t>profession of accountants</t>
    </r>
    <r>
      <rPr>
        <sz val="9"/>
        <rFont val="Arial"/>
        <family val="2"/>
      </rPr>
      <t xml:space="preserve"> is regulated in your country.
</t>
    </r>
    <r>
      <rPr>
        <b/>
        <sz val="9"/>
        <rFont val="Arial"/>
        <family val="2"/>
      </rPr>
      <t>Accountants</t>
    </r>
    <r>
      <rPr>
        <sz val="9"/>
        <rFont val="Arial"/>
        <family val="2"/>
      </rPr>
      <t xml:space="preserve"> (included in ISIC 4.0 6920 class) are professionals that can:  prepare financial accounts for firms, handle payrolls, reconcile firms’ books at year end, and prepare tax returns for firms and individuals. They can also undertake other activities. Please refer to Q8c.1.1 for a full list of the activities that may be performed by accountants.
If </t>
    </r>
    <r>
      <rPr>
        <b/>
        <sz val="9"/>
        <rFont val="Arial"/>
        <family val="2"/>
      </rPr>
      <t>Auditors</t>
    </r>
    <r>
      <rPr>
        <sz val="9"/>
        <rFont val="Arial"/>
        <family val="2"/>
      </rPr>
      <t xml:space="preserve"> are a separate professional figure, please do not consider them while answering this questionnaire.</t>
    </r>
  </si>
  <si>
    <r>
      <rPr>
        <b/>
        <sz val="9"/>
        <rFont val="Arial"/>
        <family val="2"/>
      </rPr>
      <t>Instructions</t>
    </r>
    <r>
      <rPr>
        <sz val="9"/>
        <rFont val="Arial"/>
        <family val="2"/>
      </rPr>
      <t>: If auditors are a separate professional figure, please do not consider them while answering this questionnaire. However, in those countries where the same qualifications are required to be an auditor and to undertake accounting activities, e.g., in Italy commercialista is a single professional figure that can provide both auditing and accountancy services, the answers should refer to this professional figure.</t>
    </r>
  </si>
  <si>
    <r>
      <t xml:space="preserve">Instructions: </t>
    </r>
    <r>
      <rPr>
        <sz val="9"/>
        <rFont val="Arial"/>
        <family val="2"/>
      </rPr>
      <t xml:space="preserve">If there is more than one type of professional figures that can undertake some or all of the activities listed in Q8c.1.1 below, please base yourself on the profession that was assessed in the previous update. </t>
    </r>
    <r>
      <rPr>
        <b/>
        <sz val="9"/>
        <rFont val="Arial"/>
        <family val="2"/>
      </rPr>
      <t xml:space="preserve">The name of this profession is shown in line 12 of Column N. </t>
    </r>
    <r>
      <rPr>
        <sz val="9"/>
        <rFont val="Arial"/>
        <family val="2"/>
      </rPr>
      <t xml:space="preserve"> If you consider that this profession is not the one that should be considered in this questionnaire, please approach the OECD to discuss why and to determine how best to provide the answers. </t>
    </r>
    <r>
      <rPr>
        <b/>
        <sz val="9"/>
        <rFont val="Arial"/>
        <family val="2"/>
      </rPr>
      <t xml:space="preserve">
For countries filling in the PMR questionnaire for the first time:</t>
    </r>
    <r>
      <rPr>
        <sz val="9"/>
        <rFont val="Arial"/>
        <family val="2"/>
      </rPr>
      <t xml:space="preserve"> If there is more than one type of professional figure that fits into the above description and some/all of the regulatory requirements differ for these different professional figures, please answer the questionnaire for the professional figure that can perform the most activities among those listed in Q8c.1.1 below.</t>
    </r>
  </si>
  <si>
    <r>
      <t xml:space="preserve">The questions in this section </t>
    </r>
    <r>
      <rPr>
        <b/>
        <sz val="9"/>
        <color rgb="FFFF0000"/>
        <rFont val="Arial"/>
        <family val="2"/>
      </rPr>
      <t>only apply to natural persons (i.e. individual professionals)</t>
    </r>
    <r>
      <rPr>
        <sz val="9"/>
        <color rgb="FFFF0000"/>
        <rFont val="Arial"/>
        <family val="2"/>
      </rPr>
      <t>, not to legal persons (i.e. professional firms). They concern foreign nationals wishing to provide services in your country</t>
    </r>
  </si>
  <si>
    <r>
      <t>This questionnaire asks questions about how the</t>
    </r>
    <r>
      <rPr>
        <b/>
        <sz val="9"/>
        <rFont val="Arial"/>
        <family val="2"/>
      </rPr>
      <t xml:space="preserve"> </t>
    </r>
    <r>
      <rPr>
        <sz val="9"/>
        <rFont val="Arial"/>
        <family val="2"/>
      </rPr>
      <t>profession of</t>
    </r>
    <r>
      <rPr>
        <b/>
        <sz val="9"/>
        <rFont val="Arial"/>
        <family val="2"/>
      </rPr>
      <t xml:space="preserve"> Architects</t>
    </r>
    <r>
      <rPr>
        <sz val="9"/>
        <rFont val="Arial"/>
        <family val="2"/>
      </rPr>
      <t xml:space="preserve"> is regulated in your country
Definition: </t>
    </r>
    <r>
      <rPr>
        <b/>
        <sz val="9"/>
        <rFont val="Arial"/>
        <family val="2"/>
      </rPr>
      <t>Architects</t>
    </r>
    <r>
      <rPr>
        <sz val="9"/>
        <rFont val="Arial"/>
        <family val="2"/>
      </rPr>
      <t xml:space="preserve"> (included in ISIC 7110 class) are professionals that usually plan, design, and supervise the construction, restauration and refurbishment of buildings. They can also perform urban planning and landscape architecture.
Please refer to Q8d.1.1 for a full list of the activities that may be performed by Architects.</t>
    </r>
  </si>
  <si>
    <r>
      <t>Instructions:</t>
    </r>
    <r>
      <rPr>
        <sz val="9"/>
        <rFont val="Arial"/>
        <family val="2"/>
      </rPr>
      <t xml:space="preserve"> If your answer is 'No' (Skip this section)</t>
    </r>
    <r>
      <rPr>
        <b/>
        <sz val="9"/>
        <rFont val="Arial"/>
        <family val="2"/>
      </rPr>
      <t xml:space="preserve">
If architects and civil engineers are a single professional figure, </t>
    </r>
    <r>
      <rPr>
        <sz val="9"/>
        <rFont val="Arial"/>
        <family val="2"/>
      </rPr>
      <t xml:space="preserve">please answer the questionnaires for both professions providing the same answers. The OECD calculates two indicators - which will have the same value – and will specify in the PMR database that in your country architects and civil engineers are the same profession. </t>
    </r>
  </si>
  <si>
    <r>
      <rPr>
        <b/>
        <sz val="9"/>
        <rFont val="Arial"/>
        <family val="2"/>
      </rPr>
      <t xml:space="preserve">Definitions: </t>
    </r>
    <r>
      <rPr>
        <sz val="9"/>
        <rFont val="Arial"/>
        <family val="2"/>
      </rPr>
      <t xml:space="preserve">
‒ </t>
    </r>
    <r>
      <rPr>
        <b/>
        <sz val="9"/>
        <rFont val="Arial"/>
        <family val="2"/>
      </rPr>
      <t xml:space="preserve">‘Exclusive right to perform the activity’ </t>
    </r>
    <r>
      <rPr>
        <sz val="9"/>
        <rFont val="Arial"/>
        <family val="2"/>
      </rPr>
      <t xml:space="preserve">if legally the provision of this activity (or group of activities) is limited only to this specific licensed professional, hence anyone who needs this activity must hire one.
‒ </t>
    </r>
    <r>
      <rPr>
        <b/>
        <sz val="9"/>
        <rFont val="Arial"/>
        <family val="2"/>
      </rPr>
      <t>‘Exclusive right to perform the activity, but self-provision possible’</t>
    </r>
    <r>
      <rPr>
        <sz val="9"/>
        <rFont val="Arial"/>
        <family val="2"/>
      </rPr>
      <t xml:space="preserve"> if legally the provision of this activity (or group of activities) is limited only to this specific licensed professional, but the person who needs this activity (or group of activities) can also perform it herself (e.g. in some countries to discuss a legal case in court one can hire a lawyer or can self-represent himself). 
‒ </t>
    </r>
    <r>
      <rPr>
        <b/>
        <sz val="9"/>
        <rFont val="Arial"/>
        <family val="2"/>
      </rPr>
      <t>‘Exclusive right to perform a subset of what is included in the activity’</t>
    </r>
    <r>
      <rPr>
        <sz val="9"/>
        <rFont val="Arial"/>
        <family val="2"/>
      </rPr>
      <t xml:space="preserve"> if legally the provision of a subset of what is included in the activity is limited only to this specific licensed professional, (e.g. if only lawyers can draw contracts and only notaries can draft wills – the answer for the activity “drawing up legal documents” should be this one for both lawyers and notaries).
‒ </t>
    </r>
    <r>
      <rPr>
        <b/>
        <sz val="9"/>
        <rFont val="Arial"/>
        <family val="2"/>
      </rPr>
      <t>‘Right to perform the activity is shared with other professionals’</t>
    </r>
    <r>
      <rPr>
        <sz val="9"/>
        <rFont val="Arial"/>
        <family val="2"/>
      </rPr>
      <t xml:space="preserve"> if legally the provision of this activity (or group of activities) is limited to this specific licensed professional, but also to one or more different licensed professional (e.g. If “Design and planning” can be performed by an architect or by a civil engineer, the answer for this activity should be this one). 
If you select this option, please add in the country comments' column the name of the other regulated professionals that share the right to perform the activity with the assessed professional.These may be regulated professionals that are not included in this questionnaire.
</t>
    </r>
    <r>
      <rPr>
        <b/>
        <sz val="9"/>
        <rFont val="Arial"/>
        <family val="2"/>
      </rPr>
      <t xml:space="preserve">‒ ‘No exclusive right’ </t>
    </r>
    <r>
      <rPr>
        <sz val="9"/>
        <rFont val="Arial"/>
        <family val="2"/>
      </rPr>
      <t>if anyone who needs this activity can hire anyone to perform it, regardless of their qualifications.
Please note that this answer also applies when an activity can be performed by the assessed regulated professional AND an unregulated professional.</t>
    </r>
  </si>
  <si>
    <r>
      <rPr>
        <b/>
        <sz val="9"/>
        <rFont val="Arial"/>
        <family val="2"/>
      </rPr>
      <t>Definitions</t>
    </r>
    <r>
      <rPr>
        <sz val="9"/>
        <rFont val="Arial"/>
        <family val="2"/>
      </rPr>
      <t xml:space="preserve">: 
‒ </t>
    </r>
    <r>
      <rPr>
        <b/>
        <sz val="9"/>
        <rFont val="Arial"/>
        <family val="2"/>
      </rPr>
      <t>‘Exclusive right to perform the activity’</t>
    </r>
    <r>
      <rPr>
        <sz val="9"/>
        <rFont val="Arial"/>
        <family val="2"/>
      </rPr>
      <t xml:space="preserve"> if legally the provision of this activity (or group of activities) is limited only to this specific licensed professional, hence anyone who needs this activity must hire one.
‒ </t>
    </r>
    <r>
      <rPr>
        <b/>
        <sz val="9"/>
        <rFont val="Arial"/>
        <family val="2"/>
      </rPr>
      <t>‘Exclusive right to perform the activity, but self-provision possible’</t>
    </r>
    <r>
      <rPr>
        <sz val="9"/>
        <rFont val="Arial"/>
        <family val="2"/>
      </rPr>
      <t xml:space="preserve"> if legally the provision of this activity (or group of activities) is limited only to this specific licensed professional, but the person who needs this activity (or group of activities) can also perform it herself (e.g. in some countries to discuss a legal case in court one can hire a lawyer or can self-represent himself). 
‒ </t>
    </r>
    <r>
      <rPr>
        <b/>
        <sz val="9"/>
        <rFont val="Arial"/>
        <family val="2"/>
      </rPr>
      <t>‘Exclusive right to perform a subset of what is included in the activity’</t>
    </r>
    <r>
      <rPr>
        <sz val="9"/>
        <rFont val="Arial"/>
        <family val="2"/>
      </rPr>
      <t xml:space="preserve"> if legally the provision of a subset of what is included in the activity is limited only to this specific licensed professional, (e.g. if only lawyers can draw contracts and only notaries can draft wills – the answer for the activity “drawing up legal documents” should be this one for both lawyers and notaries).
‒ </t>
    </r>
    <r>
      <rPr>
        <b/>
        <sz val="9"/>
        <rFont val="Arial"/>
        <family val="2"/>
      </rPr>
      <t>‘Right to perform the activity is shared with other professionals’</t>
    </r>
    <r>
      <rPr>
        <sz val="9"/>
        <rFont val="Arial"/>
        <family val="2"/>
      </rPr>
      <t xml:space="preserve"> if legally the provision of this activity (or group of activities) is limited to this specific licensed professional, but also to one or more different licensed professional (e.g. If “Design and planning” can be performed by an architect or by a civil engineer, the answer for this activity should be this one). 
If you select this option, please add in the country comments' column the name of the other regulated professionals that share the right to perform the activity with the assessed professional.These may be regulated professionals that are not included in this questionnaire.
‒ </t>
    </r>
    <r>
      <rPr>
        <b/>
        <sz val="9"/>
        <rFont val="Arial"/>
        <family val="2"/>
      </rPr>
      <t>‘No exclusive right’</t>
    </r>
    <r>
      <rPr>
        <sz val="9"/>
        <rFont val="Arial"/>
        <family val="2"/>
      </rPr>
      <t xml:space="preserve"> if anyone who needs this activity can hire anyone to perform it, regardless of their qualifications.
Please note that this answer also applies when an activity can be performed by the assessed regulated professional AND an unregulated professional.</t>
    </r>
  </si>
  <si>
    <r>
      <rPr>
        <b/>
        <sz val="9"/>
        <rFont val="Arial"/>
        <family val="2"/>
      </rPr>
      <t xml:space="preserve">Definitions: </t>
    </r>
    <r>
      <rPr>
        <sz val="9"/>
        <rFont val="Arial"/>
        <family val="2"/>
      </rPr>
      <t xml:space="preserve">
‒</t>
    </r>
    <r>
      <rPr>
        <b/>
        <sz val="9"/>
        <rFont val="Arial"/>
        <family val="2"/>
      </rPr>
      <t xml:space="preserve"> ‘Exclusive right to perform the activity’ </t>
    </r>
    <r>
      <rPr>
        <sz val="9"/>
        <rFont val="Arial"/>
        <family val="2"/>
      </rPr>
      <t>if legally the provision of this activity (or group of activities) is limited only to this specific licensed professional, hence anyone who needs this activity must hire one.
‒</t>
    </r>
    <r>
      <rPr>
        <b/>
        <sz val="9"/>
        <rFont val="Arial"/>
        <family val="2"/>
      </rPr>
      <t xml:space="preserve"> ‘Exclusive right to perform the activity, but self-provision possible’ </t>
    </r>
    <r>
      <rPr>
        <sz val="9"/>
        <rFont val="Arial"/>
        <family val="2"/>
      </rPr>
      <t xml:space="preserve">if legally the provision of this activity (or group of activities) is limited only to this specific licensed professional, but the person who needs this activity (or group of activities) can also perform it herself (e.g. in some countries to discuss a legal case in court one can hire a lawyer or can self-represent himself). 
‒ </t>
    </r>
    <r>
      <rPr>
        <b/>
        <sz val="9"/>
        <rFont val="Arial"/>
        <family val="2"/>
      </rPr>
      <t>‘Exclusive right to perform a subset of what is included in the activity’</t>
    </r>
    <r>
      <rPr>
        <sz val="9"/>
        <rFont val="Arial"/>
        <family val="2"/>
      </rPr>
      <t xml:space="preserve"> if legally the provision of a subset of what is included in the activity is limited only to this specific licensed professional, (e.g. if only lawyers can draw contracts and only notaries can draft wills – the answer for the activity “drawing up legal documents” should be this one for both lawyers and notaries).
‒ </t>
    </r>
    <r>
      <rPr>
        <b/>
        <sz val="9"/>
        <rFont val="Arial"/>
        <family val="2"/>
      </rPr>
      <t>‘Right to perform the activity is shared with other professionals’</t>
    </r>
    <r>
      <rPr>
        <sz val="9"/>
        <rFont val="Arial"/>
        <family val="2"/>
      </rPr>
      <t xml:space="preserve"> if legally the provision of this activity (or group of activities) is limited to this specific licensed professional, but also to one or more different licensed professional (e.g. If “Design and planning” can be performed by an architect or by a civil engineer, the answer for this activity should be this one). 
If you select this option, please add in the country comments' column the name of the other regulated professionals that share the right to perform the activity with the assessed professional.These may be regulated professionals that are not included in this questionnaire.
‒ </t>
    </r>
    <r>
      <rPr>
        <b/>
        <sz val="9"/>
        <rFont val="Arial"/>
        <family val="2"/>
      </rPr>
      <t>‘No exclusive right’</t>
    </r>
    <r>
      <rPr>
        <sz val="9"/>
        <rFont val="Arial"/>
        <family val="2"/>
      </rPr>
      <t xml:space="preserve"> if anyone who needs this activity can hire anyone to perform it, regardless of their qualifications.
Please note that this answer also applies when an activity can be performed by the assessed regulated professional AND an unregulated professional.</t>
    </r>
  </si>
  <si>
    <r>
      <t>Definitions</t>
    </r>
    <r>
      <rPr>
        <sz val="9"/>
        <color theme="1"/>
        <rFont val="Arial"/>
        <family val="2"/>
      </rPr>
      <t xml:space="preserve">: 
‒ </t>
    </r>
    <r>
      <rPr>
        <b/>
        <sz val="9"/>
        <color theme="1"/>
        <rFont val="Arial"/>
        <family val="2"/>
      </rPr>
      <t>‘Exclusive right to perform the activity’</t>
    </r>
    <r>
      <rPr>
        <sz val="9"/>
        <color theme="1"/>
        <rFont val="Arial"/>
        <family val="2"/>
      </rPr>
      <t xml:space="preserve"> if legally the provision of this activity (or group of activities) is limited only to this specific licensed professional, hence anyone who needs this activity must hire one.
‒ </t>
    </r>
    <r>
      <rPr>
        <b/>
        <sz val="9"/>
        <color theme="1"/>
        <rFont val="Arial"/>
        <family val="2"/>
      </rPr>
      <t>‘Exclusive right to perform the activity, but self-provision possible’</t>
    </r>
    <r>
      <rPr>
        <sz val="9"/>
        <color theme="1"/>
        <rFont val="Arial"/>
        <family val="2"/>
      </rPr>
      <t xml:space="preserve"> if legally the provision of this activity (or group of activities) is limited only to this specific licensed professional, but the person who needs this activity (or group of activities) can also perform it herself (e.g. in some countries to discuss a legal case in court one can hire a lawyer or can self-represent himself). 
‒ </t>
    </r>
    <r>
      <rPr>
        <b/>
        <sz val="9"/>
        <color theme="1"/>
        <rFont val="Arial"/>
        <family val="2"/>
      </rPr>
      <t xml:space="preserve">‘Exclusive right to perform a subset of what is included in the activity’ </t>
    </r>
    <r>
      <rPr>
        <sz val="9"/>
        <color theme="1"/>
        <rFont val="Arial"/>
        <family val="2"/>
      </rPr>
      <t>if legally the provision of a subset of what is included in the activity is limited only to this specific licensed professional, (e.g. if only lawyers can draw contracts and only notaries can draft wills – the answer for the activity “drawing up legal documents” should be this one for both lawyers and notaries).
‒</t>
    </r>
    <r>
      <rPr>
        <b/>
        <sz val="9"/>
        <color theme="1"/>
        <rFont val="Arial"/>
        <family val="2"/>
      </rPr>
      <t xml:space="preserve"> ‘Right to perform the activity is shared with other professionals’</t>
    </r>
    <r>
      <rPr>
        <sz val="9"/>
        <color theme="1"/>
        <rFont val="Arial"/>
        <family val="2"/>
      </rPr>
      <t xml:space="preserve"> if legally the provision of this activity (or group of activities) is limited to this specific licensed professional, but also to one or more different licensed professional (e.g. If “Design and planning” can be performed by an architect or by a civil engineer, the answer for this activity should be this one). 
If you select this option, please add in the country comments' column the name of the other regulated professionals that share the right to perform the activity with the assessed professional.These may be regulated professionals that are not included in this questionnaire.
‒ </t>
    </r>
    <r>
      <rPr>
        <b/>
        <sz val="9"/>
        <color theme="1"/>
        <rFont val="Arial"/>
        <family val="2"/>
      </rPr>
      <t>‘No exclusive right’</t>
    </r>
    <r>
      <rPr>
        <sz val="9"/>
        <color theme="1"/>
        <rFont val="Arial"/>
        <family val="2"/>
      </rPr>
      <t xml:space="preserve"> if anyone who needs this activity can hire anyone to perform it, regardless of their qualifications.
Please note that this answer also applies when an activity can be performed by the assessed regulated professional AND an unregulated professional.</t>
    </r>
  </si>
  <si>
    <r>
      <t>Definition</t>
    </r>
    <r>
      <rPr>
        <sz val="9"/>
        <rFont val="Arial"/>
        <family val="2"/>
      </rPr>
      <t xml:space="preserve">: Restrictions at sub-national level are present when accountants  </t>
    </r>
    <r>
      <rPr>
        <b/>
        <u/>
        <sz val="9"/>
        <rFont val="Arial"/>
        <family val="2"/>
      </rPr>
      <t>can</t>
    </r>
    <r>
      <rPr>
        <sz val="9"/>
        <rFont val="Arial"/>
        <family val="2"/>
      </rPr>
      <t xml:space="preserve"> practice only in a specific region/province/county/metropolitan area/city. To practice in a different one they need additional qualifications (e.g. to pass an exam or obtain a license or register with a court).
</t>
    </r>
    <r>
      <rPr>
        <b/>
        <sz val="9"/>
        <rFont val="Arial"/>
        <family val="2"/>
      </rPr>
      <t>For federal countries</t>
    </r>
    <r>
      <rPr>
        <sz val="9"/>
        <rFont val="Arial"/>
        <family val="2"/>
      </rPr>
      <t xml:space="preserve">:
‒	please select ‘yes, between states’, if a professional can practice within a single state, but not in any other state unless he/she gets additional qualifications
‒	please select ‘yes, there are restrictions at sub-national level’ if a professional can practice only in a specific region/county/metropolitan area within a single state.
</t>
    </r>
    <r>
      <rPr>
        <b/>
        <sz val="9"/>
        <rFont val="Arial"/>
        <family val="2"/>
      </rPr>
      <t xml:space="preserve">
For unitary states:
</t>
    </r>
    <r>
      <rPr>
        <sz val="9"/>
        <rFont val="Arial"/>
        <family val="2"/>
      </rPr>
      <t xml:space="preserve">‒	please select ‘yes, there are restrictions at sub-national level’ if a professional can practice only in a specific region/county/metropolitan area of the country.
‒	</t>
    </r>
    <r>
      <rPr>
        <b/>
        <sz val="9"/>
        <rFont val="Arial"/>
        <family val="2"/>
      </rPr>
      <t>never select ‘yes, between states’</t>
    </r>
    <r>
      <rPr>
        <sz val="9"/>
        <rFont val="Arial"/>
        <family val="2"/>
      </rPr>
      <t>, as this option is only for federal countries.</t>
    </r>
  </si>
  <si>
    <r>
      <t xml:space="preserve">Instructions: </t>
    </r>
    <r>
      <rPr>
        <sz val="9"/>
        <rFont val="Arial"/>
        <family val="2"/>
      </rPr>
      <t xml:space="preserve">If there is more than one type of professional figures that can undertake some or all of the activities listed in Q8d.1.1 below, please base yourself on the profession that was assessed in the previous update. </t>
    </r>
    <r>
      <rPr>
        <b/>
        <sz val="9"/>
        <rFont val="Arial"/>
        <family val="2"/>
      </rPr>
      <t xml:space="preserve">The name of this profession is shown in line 12 of Column N. </t>
    </r>
    <r>
      <rPr>
        <sz val="9"/>
        <rFont val="Arial"/>
        <family val="2"/>
      </rPr>
      <t xml:space="preserve"> If you consider that this profession is not the one that should be considered in this questionnaire, please approach the OECD to discuss why and to determine how best to provide the answers. 
</t>
    </r>
    <r>
      <rPr>
        <b/>
        <sz val="9"/>
        <rFont val="Arial"/>
        <family val="2"/>
      </rPr>
      <t xml:space="preserve">
For countries filling in the PMR questionnaire for the first time:</t>
    </r>
    <r>
      <rPr>
        <sz val="9"/>
        <rFont val="Arial"/>
        <family val="2"/>
      </rPr>
      <t xml:space="preserve"> If there is more than one type of professional figure that fits into the above description and some/all of the regulatory requirements differ for these different professional figures, please answer the questionnaire for the professional figure that can perform the most activities among those listed in Q8d.1.1 below.</t>
    </r>
  </si>
  <si>
    <r>
      <t xml:space="preserve">Reporting could be done to a consumer protection authority, a consumer association, an ombudsman, or an independent sector regulator to obtain some form of redress, and/or to inform about sub-optimal professional performance.  It could be the same body that collects information on professional performance.
</t>
    </r>
    <r>
      <rPr>
        <b/>
        <sz val="9"/>
        <rFont val="Arial"/>
        <family val="2"/>
      </rPr>
      <t>Definition</t>
    </r>
    <r>
      <rPr>
        <sz val="9"/>
        <rFont val="Arial"/>
        <family val="2"/>
      </rPr>
      <t xml:space="preserve">:  
Sub-optimal professional performance refers to errors, abuses, unethical behaviours, and conflicts of interest. </t>
    </r>
  </si>
  <si>
    <r>
      <rPr>
        <b/>
        <sz val="9"/>
        <color theme="1"/>
        <rFont val="Arial"/>
        <family val="2"/>
      </rPr>
      <t>Definition:</t>
    </r>
    <r>
      <rPr>
        <sz val="9"/>
        <color theme="1"/>
        <rFont val="Arial"/>
        <family val="2"/>
      </rPr>
      <t xml:space="preserve"> A mutual recognition agreement (MRA) is an international agreement by which two or more countries agree to recognize one another's conformity assessments. In this case it refers to agreements on the recognition of professional qualifications.</t>
    </r>
    <r>
      <rPr>
        <b/>
        <sz val="9"/>
        <color theme="1"/>
        <rFont val="Arial"/>
        <family val="2"/>
      </rPr>
      <t xml:space="preserve">
</t>
    </r>
  </si>
  <si>
    <r>
      <t xml:space="preserve">This questionnaire asks questions about how the </t>
    </r>
    <r>
      <rPr>
        <b/>
        <sz val="9"/>
        <rFont val="Arial"/>
        <family val="2"/>
      </rPr>
      <t>profession of Civil engineers</t>
    </r>
    <r>
      <rPr>
        <sz val="9"/>
        <rFont val="Arial"/>
        <family val="2"/>
      </rPr>
      <t xml:space="preserve"> is regulated in your country
Definition: </t>
    </r>
    <r>
      <rPr>
        <b/>
        <sz val="9"/>
        <rFont val="Arial"/>
        <family val="2"/>
      </rPr>
      <t>Civil engineers</t>
    </r>
    <r>
      <rPr>
        <sz val="9"/>
        <rFont val="Arial"/>
        <family val="2"/>
      </rPr>
      <t xml:space="preserve"> (included in ISIC 7110 class) are professionals that usually plan, design, and supervise the construction, refurbishment and maintenance of buildings, as well as roads, bridges, dams, and the like. The questions below focus only on civil engineers, </t>
    </r>
    <r>
      <rPr>
        <b/>
        <sz val="9"/>
        <rFont val="Arial"/>
        <family val="2"/>
      </rPr>
      <t>other types of engineers are excluded</t>
    </r>
    <r>
      <rPr>
        <sz val="9"/>
        <rFont val="Arial"/>
        <family val="2"/>
      </rPr>
      <t>.</t>
    </r>
  </si>
  <si>
    <r>
      <t xml:space="preserve">In answering this question, please select ‘yes’ if the activity is not performed by an architect, but </t>
    </r>
    <r>
      <rPr>
        <b/>
        <sz val="9"/>
        <rFont val="Arial"/>
        <family val="2"/>
      </rPr>
      <t>by a civil servant</t>
    </r>
    <r>
      <rPr>
        <sz val="9"/>
        <rFont val="Arial"/>
        <family val="2"/>
      </rPr>
      <t xml:space="preserve"> in a public office – e.g. the design for a new building do not have to be signed by an architect or a civil engineer, instead they need to be approved by a dedicated office in the public administration; or</t>
    </r>
    <r>
      <rPr>
        <b/>
        <sz val="9"/>
        <rFont val="Arial"/>
        <family val="2"/>
      </rPr>
      <t xml:space="preserve"> by another regulated professional </t>
    </r>
    <r>
      <rPr>
        <sz val="9"/>
        <rFont val="Arial"/>
        <family val="2"/>
      </rPr>
      <t>and please specify who.</t>
    </r>
  </si>
  <si>
    <t>This question is asked to understand how legal system that do not rely on architects guaranteeing that building are safe and respect building regulation are organised.</t>
  </si>
  <si>
    <t>This question is asked to understand how legal system that do not rely on civil engineers guarantee that building are safe and respect building regulation are organised.</t>
  </si>
  <si>
    <r>
      <t xml:space="preserve">In answering this question, please select ‘yes’ if the activity is not performed by a civil engineer, but </t>
    </r>
    <r>
      <rPr>
        <b/>
        <sz val="9"/>
        <rFont val="Arial"/>
        <family val="2"/>
      </rPr>
      <t>by a civil servant</t>
    </r>
    <r>
      <rPr>
        <sz val="9"/>
        <rFont val="Arial"/>
        <family val="2"/>
      </rPr>
      <t xml:space="preserve"> in a public office – e.g. the design for a new building do not have to be signed by an architect or a civil engineer, instead they need to be approved by a dedicated office in the public administration; or</t>
    </r>
    <r>
      <rPr>
        <b/>
        <sz val="9"/>
        <rFont val="Arial"/>
        <family val="2"/>
      </rPr>
      <t xml:space="preserve"> by another regulated professional </t>
    </r>
    <r>
      <rPr>
        <sz val="9"/>
        <rFont val="Arial"/>
        <family val="2"/>
      </rPr>
      <t>and please specify who.</t>
    </r>
  </si>
  <si>
    <r>
      <t>Definition</t>
    </r>
    <r>
      <rPr>
        <sz val="9"/>
        <rFont val="Arial"/>
        <family val="2"/>
      </rPr>
      <t xml:space="preserve">: Restrictions at sub-national level are present when architects </t>
    </r>
    <r>
      <rPr>
        <b/>
        <u/>
        <sz val="9"/>
        <rFont val="Arial"/>
        <family val="2"/>
      </rPr>
      <t>can</t>
    </r>
    <r>
      <rPr>
        <sz val="9"/>
        <rFont val="Arial"/>
        <family val="2"/>
      </rPr>
      <t xml:space="preserve"> practice only in a specific region/province/county/metropolitan area/city. To practice in a different one they need additional qualifications (e.g. to pass an exam or obtain a license or register with a court).
</t>
    </r>
    <r>
      <rPr>
        <b/>
        <sz val="9"/>
        <rFont val="Arial"/>
        <family val="2"/>
      </rPr>
      <t>For federal countries</t>
    </r>
    <r>
      <rPr>
        <sz val="9"/>
        <rFont val="Arial"/>
        <family val="2"/>
      </rPr>
      <t xml:space="preserve">:
‒	please select ‘yes, between states’, if a professional can practice within a single state, but not in any other state unless he/she gets additional qualifications
‒	please select ‘yes, there are restrictions at sub-national level’ if a professional can practice only in a specific region/county/metropolitan area within a single state.
</t>
    </r>
    <r>
      <rPr>
        <b/>
        <sz val="9"/>
        <rFont val="Arial"/>
        <family val="2"/>
      </rPr>
      <t xml:space="preserve">
For unitary states:
</t>
    </r>
    <r>
      <rPr>
        <sz val="9"/>
        <rFont val="Arial"/>
        <family val="2"/>
      </rPr>
      <t xml:space="preserve">‒	please select ‘yes, there are restrictions at sub-national level’ if a professional can practice only in a specific region/county/metropolitan area of the country.
‒	</t>
    </r>
    <r>
      <rPr>
        <b/>
        <sz val="9"/>
        <rFont val="Arial"/>
        <family val="2"/>
      </rPr>
      <t>never select ‘yes, between states’</t>
    </r>
    <r>
      <rPr>
        <sz val="9"/>
        <rFont val="Arial"/>
        <family val="2"/>
      </rPr>
      <t>, as this option is only for federal countries.</t>
    </r>
  </si>
  <si>
    <r>
      <t>Definition</t>
    </r>
    <r>
      <rPr>
        <sz val="9"/>
        <rFont val="Arial"/>
        <family val="2"/>
      </rPr>
      <t xml:space="preserve">: Restrictions at sub-national level are present when civil engineers  </t>
    </r>
    <r>
      <rPr>
        <b/>
        <u/>
        <sz val="9"/>
        <rFont val="Arial"/>
        <family val="2"/>
      </rPr>
      <t>can</t>
    </r>
    <r>
      <rPr>
        <sz val="9"/>
        <rFont val="Arial"/>
        <family val="2"/>
      </rPr>
      <t xml:space="preserve"> practice only in a specific region/province/county/metropolitan area/city. To practice in a different one they need additional qualifications (e.g. to pass an exam or obtain a license or register with a court).
</t>
    </r>
    <r>
      <rPr>
        <b/>
        <sz val="9"/>
        <rFont val="Arial"/>
        <family val="2"/>
      </rPr>
      <t>For federal countries</t>
    </r>
    <r>
      <rPr>
        <sz val="9"/>
        <rFont val="Arial"/>
        <family val="2"/>
      </rPr>
      <t xml:space="preserve">:
‒	please select ‘yes, between states’, if a professional can practice within a single state, but not in any other state unless he/she gets additional qualifications
‒	please select ‘yes, there are restrictions at sub-national level’ if a professional can practice only in a specific region/county/metropolitan area within a single state.
</t>
    </r>
    <r>
      <rPr>
        <b/>
        <sz val="9"/>
        <rFont val="Arial"/>
        <family val="2"/>
      </rPr>
      <t xml:space="preserve">
For unitary states:
</t>
    </r>
    <r>
      <rPr>
        <sz val="9"/>
        <rFont val="Arial"/>
        <family val="2"/>
      </rPr>
      <t xml:space="preserve">‒	please select ‘yes, there are restrictions at sub-national level’ if a professional can practice only in a specific region/county/metropolitan area of the country.
‒	</t>
    </r>
    <r>
      <rPr>
        <b/>
        <sz val="9"/>
        <rFont val="Arial"/>
        <family val="2"/>
      </rPr>
      <t>never select ‘yes, between states’</t>
    </r>
    <r>
      <rPr>
        <sz val="9"/>
        <rFont val="Arial"/>
        <family val="2"/>
      </rPr>
      <t>, as this option is only for federal countries.</t>
    </r>
  </si>
  <si>
    <r>
      <t xml:space="preserve">This questionnaire asks questions about how the </t>
    </r>
    <r>
      <rPr>
        <b/>
        <sz val="9"/>
        <rFont val="Arial"/>
        <family val="2"/>
      </rPr>
      <t>profession of real estate agents</t>
    </r>
    <r>
      <rPr>
        <sz val="9"/>
        <rFont val="Arial"/>
        <family val="2"/>
      </rPr>
      <t xml:space="preserve"> is regulated in your country.
</t>
    </r>
    <r>
      <rPr>
        <b/>
        <sz val="9"/>
        <rFont val="Arial"/>
        <family val="2"/>
      </rPr>
      <t>Real estate agents</t>
    </r>
    <r>
      <rPr>
        <sz val="9"/>
        <rFont val="Arial"/>
        <family val="2"/>
      </rPr>
      <t xml:space="preserve"> (included in ISIC 4. 0 6820 class) are professionals that usually arrange the selling, letting and/or management of real estate properties (e.g. houses, flats, building, shops).</t>
    </r>
  </si>
  <si>
    <r>
      <t xml:space="preserve">Instructions: </t>
    </r>
    <r>
      <rPr>
        <sz val="9"/>
        <rFont val="Arial"/>
        <family val="2"/>
      </rPr>
      <t>If your answer is 'No' (Skip this section)</t>
    </r>
  </si>
  <si>
    <r>
      <rPr>
        <b/>
        <sz val="9"/>
        <rFont val="Arial"/>
        <family val="2"/>
      </rPr>
      <t>Note</t>
    </r>
    <r>
      <rPr>
        <sz val="9"/>
        <rFont val="Arial"/>
        <family val="2"/>
      </rPr>
      <t xml:space="preserve">: A system of conveyancing is usually designed to ensure that the buyer secures the title to the land together with all the rights that this ownership entails and is notified of any restrictions that may be attached to the title in advance of purchase. The individual that performs the conveyancing is responsible to verify that the seller is the owner of the real estate property, has the right to sell it, and of any restrictions that may limit the ability of the buyer to mortgage or sell the property. 
</t>
    </r>
    <r>
      <rPr>
        <b/>
        <sz val="9"/>
        <rFont val="Arial"/>
        <family val="2"/>
      </rPr>
      <t>Instructions</t>
    </r>
    <r>
      <rPr>
        <sz val="9"/>
        <rFont val="Arial"/>
        <family val="2"/>
      </rPr>
      <t xml:space="preserve">: Please answer 
</t>
    </r>
    <r>
      <rPr>
        <i/>
        <sz val="9"/>
        <rFont val="Arial"/>
        <family val="2"/>
      </rPr>
      <t>Yes, but also other regulated professionals</t>
    </r>
    <r>
      <rPr>
        <sz val="9"/>
        <rFont val="Arial"/>
        <family val="2"/>
      </rPr>
      <t xml:space="preserve"> when ALSO lawyers, or notaries or other regulated professionals (e.g. licensed conveyancers in England) can do so.
</t>
    </r>
    <r>
      <rPr>
        <i/>
        <sz val="9"/>
        <rFont val="Arial"/>
        <family val="2"/>
      </rPr>
      <t>No, other professionals perform this activity</t>
    </r>
    <r>
      <rPr>
        <sz val="9"/>
        <rFont val="Arial"/>
        <family val="2"/>
      </rPr>
      <t xml:space="preserve"> when real estate agents cannot perform it, but lawyers, or notaries or other regulated professionals (e.g. licensed conveyancers in England) can do so.
</t>
    </r>
    <r>
      <rPr>
        <i/>
        <sz val="9"/>
        <rFont val="Arial"/>
        <family val="2"/>
      </rPr>
      <t>Other</t>
    </r>
    <r>
      <rPr>
        <sz val="9"/>
        <rFont val="Arial"/>
        <family val="2"/>
      </rPr>
      <t xml:space="preserve"> if none of the listed options is applicable and explain why in the Comments Column. For example it is possible that conveyancing can only be done by a public employee.</t>
    </r>
  </si>
  <si>
    <r>
      <t xml:space="preserve">Instructions: </t>
    </r>
    <r>
      <rPr>
        <sz val="9"/>
        <rFont val="Arial"/>
        <family val="2"/>
      </rPr>
      <t xml:space="preserve">If there is more than one type of professional figures that can undertake some or all of the activities listed in Q8e.1.1 below, please base yourself on the profession that was assessed in the previous update. </t>
    </r>
    <r>
      <rPr>
        <b/>
        <sz val="9"/>
        <rFont val="Arial"/>
        <family val="2"/>
      </rPr>
      <t xml:space="preserve">The name of this profession is shown in line 12 of Column N. </t>
    </r>
    <r>
      <rPr>
        <sz val="9"/>
        <rFont val="Arial"/>
        <family val="2"/>
      </rPr>
      <t xml:space="preserve"> If you consider that this profession is not the one that should be considered in this questionnaire, please approach the OECD to discuss why and to determine how best to provide the answers. 
</t>
    </r>
    <r>
      <rPr>
        <b/>
        <sz val="9"/>
        <rFont val="Arial"/>
        <family val="2"/>
      </rPr>
      <t xml:space="preserve">
For countries filling in the PMR questionnaire for the first time:</t>
    </r>
    <r>
      <rPr>
        <sz val="9"/>
        <rFont val="Arial"/>
        <family val="2"/>
      </rPr>
      <t xml:space="preserve"> If there is more than one type of professional figure that fits into the above description and some/all of the regulatory requirements differ for these different professional figures, please answer the questionnaire for the professional figure that can perform the most activities among those listed in Q8e.1.1 below.</t>
    </r>
  </si>
  <si>
    <r>
      <t>Definition</t>
    </r>
    <r>
      <rPr>
        <sz val="9"/>
        <rFont val="Arial"/>
        <family val="2"/>
      </rPr>
      <t xml:space="preserve">: Restrictions at sub-national level are present when real estate agents  </t>
    </r>
    <r>
      <rPr>
        <b/>
        <u/>
        <sz val="9"/>
        <rFont val="Arial"/>
        <family val="2"/>
      </rPr>
      <t>can</t>
    </r>
    <r>
      <rPr>
        <sz val="9"/>
        <rFont val="Arial"/>
        <family val="2"/>
      </rPr>
      <t xml:space="preserve"> practice only in a specific region/province/county/metropolitan area/city. To practice in a different one they need additional qualifications (e.g. to pass an exam or obtain a license or register with a court).
</t>
    </r>
    <r>
      <rPr>
        <b/>
        <sz val="9"/>
        <rFont val="Arial"/>
        <family val="2"/>
      </rPr>
      <t>For federal countries</t>
    </r>
    <r>
      <rPr>
        <sz val="9"/>
        <rFont val="Arial"/>
        <family val="2"/>
      </rPr>
      <t xml:space="preserve">:
‒	please select ‘yes, between states’, if a professional can practice within a single state, but not in any other state unless he/she gets additional qualifications
‒	please select ‘yes, there are restrictions at sub-national level’ if a professional can practice only in a specific region/county/metropolitan area within a single state.
</t>
    </r>
    <r>
      <rPr>
        <b/>
        <sz val="9"/>
        <rFont val="Arial"/>
        <family val="2"/>
      </rPr>
      <t xml:space="preserve">
For unitary states:
</t>
    </r>
    <r>
      <rPr>
        <sz val="9"/>
        <rFont val="Arial"/>
        <family val="2"/>
      </rPr>
      <t xml:space="preserve">‒	please select ‘yes, there are restrictions at sub-national level’ if a professional can practice only in a specific region/county/metropolitan area of the country.
‒	</t>
    </r>
    <r>
      <rPr>
        <b/>
        <sz val="9"/>
        <rFont val="Arial"/>
        <family val="2"/>
      </rPr>
      <t>never select ‘yes, between states’</t>
    </r>
    <r>
      <rPr>
        <sz val="9"/>
        <rFont val="Arial"/>
        <family val="2"/>
      </rPr>
      <t>, as this option is only for federal countries.</t>
    </r>
  </si>
  <si>
    <r>
      <t xml:space="preserve">Definitions: 
</t>
    </r>
    <r>
      <rPr>
        <sz val="9"/>
        <rFont val="Arial"/>
        <family val="2"/>
      </rPr>
      <t>- An ownership-type interest implies owning a part of the firm’s capital.
- A civil engineer firm is any legal form in which civil engineers can cooperate together when providing services to clients.</t>
    </r>
    <r>
      <rPr>
        <b/>
        <sz val="9"/>
        <rFont val="Arial"/>
        <family val="2"/>
      </rPr>
      <t xml:space="preserve">
Note: </t>
    </r>
    <r>
      <rPr>
        <sz val="9"/>
        <rFont val="Arial"/>
        <family val="2"/>
      </rPr>
      <t>This question is only about restrictions on natural persons (i.e. individuals) and aims to ascertain if only civil engineers can hold capital or also other individuals</t>
    </r>
  </si>
  <si>
    <r>
      <t>Note:</t>
    </r>
    <r>
      <rPr>
        <sz val="9"/>
        <rFont val="Arial"/>
        <family val="2"/>
      </rPr>
      <t>This question is only about restrictions imposed on legal persons (i.e. firms) and aims to ascertain if only civil engineering firms can have hold part of the capital or also other kind of firms</t>
    </r>
  </si>
  <si>
    <r>
      <rPr>
        <b/>
        <sz val="9"/>
        <rFont val="Arial"/>
        <family val="2"/>
      </rPr>
      <t>Note</t>
    </r>
    <r>
      <rPr>
        <sz val="9"/>
        <rFont val="Arial"/>
        <family val="2"/>
      </rPr>
      <t>: This question is only about restrictions</t>
    </r>
    <r>
      <rPr>
        <b/>
        <sz val="9"/>
        <rFont val="Arial"/>
        <family val="2"/>
      </rPr>
      <t xml:space="preserve"> on natural persons (i.e. individuals) </t>
    </r>
    <r>
      <rPr>
        <sz val="9"/>
        <rFont val="Arial"/>
        <family val="2"/>
      </rPr>
      <t xml:space="preserve">and aims to ascertain if only civil engineers can have voting rights or also other individuals
</t>
    </r>
    <r>
      <rPr>
        <b/>
        <sz val="9"/>
        <rFont val="Arial"/>
        <family val="2"/>
      </rPr>
      <t>Definition</t>
    </r>
    <r>
      <rPr>
        <sz val="9"/>
        <rFont val="Arial"/>
        <family val="2"/>
      </rPr>
      <t xml:space="preserve">: A voting right is the right given to those who own a share of the professional’s firm capital to vote on matters of corporate policy. </t>
    </r>
  </si>
  <si>
    <r>
      <rPr>
        <b/>
        <sz val="9"/>
        <rFont val="Arial"/>
        <family val="2"/>
      </rPr>
      <t xml:space="preserve">Note: </t>
    </r>
    <r>
      <rPr>
        <sz val="9"/>
        <rFont val="Arial"/>
        <family val="2"/>
      </rPr>
      <t xml:space="preserve">This question is only about restrictions imposed </t>
    </r>
    <r>
      <rPr>
        <b/>
        <sz val="9"/>
        <rFont val="Arial"/>
        <family val="2"/>
      </rPr>
      <t>on legal persons (i.e. firms)</t>
    </r>
    <r>
      <rPr>
        <sz val="9"/>
        <rFont val="Arial"/>
        <family val="2"/>
      </rPr>
      <t xml:space="preserve"> and aims to ascertain if only civil engineering  firms can have voting rights or also other kind of firms.</t>
    </r>
  </si>
  <si>
    <r>
      <t xml:space="preserve">Definitions: 
</t>
    </r>
    <r>
      <rPr>
        <sz val="9"/>
        <rFont val="Arial"/>
        <family val="2"/>
      </rPr>
      <t>- An ownership-type interest implies owning a part of the firm’s capital.
- An architectural firm is any legal form in which architects can cooperate together when providing services to clients.</t>
    </r>
    <r>
      <rPr>
        <b/>
        <sz val="9"/>
        <rFont val="Arial"/>
        <family val="2"/>
      </rPr>
      <t xml:space="preserve">
Note: </t>
    </r>
    <r>
      <rPr>
        <sz val="9"/>
        <rFont val="Arial"/>
        <family val="2"/>
      </rPr>
      <t>This question is only about restrictions on natural persons (i.e. individuals) and aims to ascertain if only architects can hold capital or also other individuals</t>
    </r>
  </si>
  <si>
    <r>
      <t xml:space="preserve">Definitions: 
</t>
    </r>
    <r>
      <rPr>
        <sz val="9"/>
        <rFont val="Arial"/>
        <family val="2"/>
      </rPr>
      <t>- An ownership-type interest implies owning a part of the firm’s capital.
- An accounting  firm is any legal form in which accountants  can cooperate together when providing services to clients.</t>
    </r>
    <r>
      <rPr>
        <b/>
        <sz val="9"/>
        <rFont val="Arial"/>
        <family val="2"/>
      </rPr>
      <t xml:space="preserve">
Note: </t>
    </r>
    <r>
      <rPr>
        <sz val="9"/>
        <rFont val="Arial"/>
        <family val="2"/>
      </rPr>
      <t>This question is only about restrictions on natural persons (i.e. individuals) and aims to ascertain if only accountants can hold capital or also other individuals</t>
    </r>
  </si>
  <si>
    <r>
      <t>Note:</t>
    </r>
    <r>
      <rPr>
        <sz val="9"/>
        <rFont val="Arial"/>
        <family val="2"/>
      </rPr>
      <t>This question is only about restrictions imposed on legal persons (i.e. firms) and aims to ascertain if only accounting firms can have hold part of the capital or also other kind of firms</t>
    </r>
  </si>
  <si>
    <r>
      <rPr>
        <b/>
        <sz val="9"/>
        <rFont val="Arial"/>
        <family val="2"/>
      </rPr>
      <t>Note</t>
    </r>
    <r>
      <rPr>
        <sz val="9"/>
        <rFont val="Arial"/>
        <family val="2"/>
      </rPr>
      <t>: This question is only about restrictions</t>
    </r>
    <r>
      <rPr>
        <b/>
        <sz val="9"/>
        <rFont val="Arial"/>
        <family val="2"/>
      </rPr>
      <t xml:space="preserve"> on natural persons (i.e. individuals) </t>
    </r>
    <r>
      <rPr>
        <sz val="9"/>
        <rFont val="Arial"/>
        <family val="2"/>
      </rPr>
      <t xml:space="preserve">and aims to ascertain if only accountants can have voting rights or also other individuals
</t>
    </r>
    <r>
      <rPr>
        <b/>
        <sz val="9"/>
        <rFont val="Arial"/>
        <family val="2"/>
      </rPr>
      <t>Definition</t>
    </r>
    <r>
      <rPr>
        <sz val="9"/>
        <rFont val="Arial"/>
        <family val="2"/>
      </rPr>
      <t xml:space="preserve">: A voting right is the right given to those who own a share of the professional’s firm capital to vote on matters of corporate policy. </t>
    </r>
  </si>
  <si>
    <r>
      <t xml:space="preserve">Definitions: 
</t>
    </r>
    <r>
      <rPr>
        <sz val="9"/>
        <rFont val="Arial"/>
        <family val="2"/>
      </rPr>
      <t>- An ownership-type interest implies owning a part of the firm’s capital.
- A notarial firm is any legal form in which notaries can cooperate together when providing services to clients.</t>
    </r>
    <r>
      <rPr>
        <b/>
        <sz val="9"/>
        <rFont val="Arial"/>
        <family val="2"/>
      </rPr>
      <t xml:space="preserve">
Note: </t>
    </r>
    <r>
      <rPr>
        <sz val="9"/>
        <rFont val="Arial"/>
        <family val="2"/>
      </rPr>
      <t>This question is only about restrictions on natural persons (i.e. individuals) and aims to ascertain if only notaries can hold capital or also other individuals</t>
    </r>
  </si>
  <si>
    <r>
      <t>Note:</t>
    </r>
    <r>
      <rPr>
        <sz val="9"/>
        <rFont val="Arial"/>
        <family val="2"/>
      </rPr>
      <t>This question is only about restrictions imposed on legal persons (i.e. firms) and aims to ascertain if only notarial firms can have hold part of the capital or also other kind of firms</t>
    </r>
  </si>
  <si>
    <r>
      <rPr>
        <b/>
        <sz val="9"/>
        <rFont val="Arial"/>
        <family val="2"/>
      </rPr>
      <t>Note</t>
    </r>
    <r>
      <rPr>
        <sz val="9"/>
        <rFont val="Arial"/>
        <family val="2"/>
      </rPr>
      <t>: This question is only about restrictions</t>
    </r>
    <r>
      <rPr>
        <b/>
        <sz val="9"/>
        <rFont val="Arial"/>
        <family val="2"/>
      </rPr>
      <t xml:space="preserve"> on natural persons (i.e. individuals) </t>
    </r>
    <r>
      <rPr>
        <sz val="9"/>
        <rFont val="Arial"/>
        <family val="2"/>
      </rPr>
      <t xml:space="preserve">and aims to ascertain if only notaries can have voting rights or also other individuals
</t>
    </r>
    <r>
      <rPr>
        <b/>
        <sz val="9"/>
        <rFont val="Arial"/>
        <family val="2"/>
      </rPr>
      <t>Definition</t>
    </r>
    <r>
      <rPr>
        <sz val="9"/>
        <rFont val="Arial"/>
        <family val="2"/>
      </rPr>
      <t xml:space="preserve">: A voting right is the right given to those who own a share of the professional’s firm capital to vote on matters of corporate policy. </t>
    </r>
  </si>
  <si>
    <r>
      <rPr>
        <b/>
        <sz val="9"/>
        <rFont val="Arial"/>
        <family val="2"/>
      </rPr>
      <t xml:space="preserve">Note: </t>
    </r>
    <r>
      <rPr>
        <sz val="9"/>
        <rFont val="Arial"/>
        <family val="2"/>
      </rPr>
      <t xml:space="preserve">This question is only about restrictions imposed </t>
    </r>
    <r>
      <rPr>
        <b/>
        <sz val="9"/>
        <rFont val="Arial"/>
        <family val="2"/>
      </rPr>
      <t>on legal persons (i.e. firms)</t>
    </r>
    <r>
      <rPr>
        <sz val="9"/>
        <rFont val="Arial"/>
        <family val="2"/>
      </rPr>
      <t xml:space="preserve"> and aims to ascertain if only notarial firms can have voting rights or also other kind of firms.</t>
    </r>
  </si>
  <si>
    <r>
      <rPr>
        <b/>
        <sz val="9"/>
        <rFont val="Arial"/>
        <family val="2"/>
      </rPr>
      <t>Note</t>
    </r>
    <r>
      <rPr>
        <sz val="9"/>
        <rFont val="Arial"/>
        <family val="2"/>
      </rPr>
      <t>: This question is only about restrictions</t>
    </r>
    <r>
      <rPr>
        <b/>
        <sz val="9"/>
        <rFont val="Arial"/>
        <family val="2"/>
      </rPr>
      <t xml:space="preserve"> on natural persons (i.e. individuals) </t>
    </r>
    <r>
      <rPr>
        <sz val="9"/>
        <rFont val="Arial"/>
        <family val="2"/>
      </rPr>
      <t xml:space="preserve">and aims to ascertain if only real estate agents can have voting rights or also other individuals
</t>
    </r>
    <r>
      <rPr>
        <b/>
        <sz val="9"/>
        <rFont val="Arial"/>
        <family val="2"/>
      </rPr>
      <t>Definition</t>
    </r>
    <r>
      <rPr>
        <sz val="9"/>
        <rFont val="Arial"/>
        <family val="2"/>
      </rPr>
      <t xml:space="preserve">: A voting right is the right given to those who own a share of the professional’s firm capital to vote on matters of corporate policy. </t>
    </r>
  </si>
  <si>
    <r>
      <t xml:space="preserve">Instructions: </t>
    </r>
    <r>
      <rPr>
        <sz val="9"/>
        <rFont val="Arial"/>
        <family val="2"/>
      </rPr>
      <t xml:space="preserve">If there is more than one type of professional figures that can undertake some or all of the activities listed in Q8d.1.1 below, please base yourself on the profession that was assessed in the previous update. </t>
    </r>
    <r>
      <rPr>
        <b/>
        <sz val="9"/>
        <rFont val="Arial"/>
        <family val="2"/>
      </rPr>
      <t xml:space="preserve">The name of this profession is shown in line 12 of Column N. </t>
    </r>
    <r>
      <rPr>
        <sz val="9"/>
        <rFont val="Arial"/>
        <family val="2"/>
      </rPr>
      <t xml:space="preserve"> If you consider that this profession is not the one that should be considered in this questionnaire, please approach the OECD to discuss why and to determine how best to provide the answers. 
</t>
    </r>
    <r>
      <rPr>
        <b/>
        <sz val="9"/>
        <rFont val="Arial"/>
        <family val="2"/>
      </rPr>
      <t xml:space="preserve">
For countries filling in the PMR questionnaire for the first time:</t>
    </r>
    <r>
      <rPr>
        <sz val="9"/>
        <rFont val="Arial"/>
        <family val="2"/>
      </rPr>
      <t xml:space="preserve"> If there is more than one type of professional figure that fits into the above description and some/all of the regulatory requirements differ for these different professional figures, please answer the questionnaire for the professional figure that can perform the most activities among those listed in Q8d.1.1 below.
</t>
    </r>
    <r>
      <rPr>
        <b/>
        <sz val="9"/>
        <rFont val="Arial"/>
        <family val="2"/>
      </rPr>
      <t>Note</t>
    </r>
    <r>
      <rPr>
        <sz val="9"/>
        <rFont val="Arial"/>
        <family val="2"/>
      </rPr>
      <t>: If a license is required for the real estate agency, but not for the professionals working in it, the OECD would consider that this profession exists, but it is not regulated.</t>
    </r>
  </si>
  <si>
    <t>Alternative answer provided by Country</t>
  </si>
  <si>
    <t>Column R</t>
  </si>
  <si>
    <t>Column T</t>
  </si>
  <si>
    <t>Column AB</t>
  </si>
  <si>
    <t>Column AD</t>
  </si>
  <si>
    <t>Column AG</t>
  </si>
  <si>
    <t>Column AI</t>
  </si>
  <si>
    <t>Column AL</t>
  </si>
  <si>
    <t>Column AN</t>
  </si>
  <si>
    <t xml:space="preserve">Please read with care the word instructions provided in this column, but also those in this file to best understand how to answer the questions in this section or you risk being asked to answer this section again. 
</t>
  </si>
  <si>
    <t xml:space="preserve">Please read with care the word instructions provided in this column, but also those in this file to best understand how to answer the questions in this section or you risk being asked to answer this section again. 
</t>
  </si>
  <si>
    <t>not applicable (there is no certification)</t>
  </si>
  <si>
    <t>yes, only some other professionals up to 49% of the capital</t>
  </si>
  <si>
    <t>yes, only some other professionals up to 74% of the capital</t>
  </si>
  <si>
    <t>yes, only some other professionals up to 49% of the voting rights</t>
  </si>
  <si>
    <t>yes, only some other professionals up to 74% of the voting rights</t>
  </si>
  <si>
    <t>READ ME – IMPORTANT INSTRUCTIONS FOR COMPLETING THE OECD PMR QUESTIONNAIRE 2023</t>
  </si>
  <si>
    <t>Please read and follow the instructions on:</t>
  </si>
  <si>
    <r>
      <t>1.</t>
    </r>
    <r>
      <rPr>
        <sz val="7"/>
        <color rgb="FFFF0000"/>
        <rFont val="Times New Roman"/>
        <family val="1"/>
      </rPr>
      <t xml:space="preserve">          </t>
    </r>
    <r>
      <rPr>
        <sz val="11"/>
        <color rgb="FFFF0000"/>
        <rFont val="Calibri"/>
        <family val="2"/>
      </rPr>
      <t>Timeline</t>
    </r>
  </si>
  <si>
    <r>
      <t>2.</t>
    </r>
    <r>
      <rPr>
        <sz val="7"/>
        <color rgb="FFFF0000"/>
        <rFont val="Times New Roman"/>
        <family val="1"/>
      </rPr>
      <t xml:space="preserve">          </t>
    </r>
    <r>
      <rPr>
        <sz val="11"/>
        <color rgb="FFFF0000"/>
        <rFont val="Calibri"/>
        <family val="2"/>
      </rPr>
      <t xml:space="preserve">How to select the jurisdiction for which to answer the questionnaire </t>
    </r>
  </si>
  <si>
    <r>
      <t>3.</t>
    </r>
    <r>
      <rPr>
        <sz val="7"/>
        <color rgb="FFFF0000"/>
        <rFont val="Times New Roman"/>
        <family val="1"/>
      </rPr>
      <t xml:space="preserve">          </t>
    </r>
    <r>
      <rPr>
        <sz val="11"/>
        <color rgb="FFFF0000"/>
        <rFont val="Calibri"/>
        <family val="2"/>
      </rPr>
      <t xml:space="preserve">How to answer the PMR questionnaire </t>
    </r>
  </si>
  <si>
    <r>
      <t>4.</t>
    </r>
    <r>
      <rPr>
        <sz val="7"/>
        <color rgb="FFFF0000"/>
        <rFont val="Times New Roman"/>
        <family val="1"/>
      </rPr>
      <t xml:space="preserve">          </t>
    </r>
    <r>
      <rPr>
        <sz val="11"/>
        <color rgb="FFFF0000"/>
        <rFont val="Calibri"/>
        <family val="2"/>
      </rPr>
      <t>Technical issues to be careful about</t>
    </r>
  </si>
  <si>
    <t>For any clarifications, please contact the OECD at: PMRIndicators@oecd.org</t>
  </si>
  <si>
    <t>1. Timeline</t>
  </si>
  <si>
    <t xml:space="preserve">Deadline for sending completed questionnaires to OECD: </t>
  </si>
  <si>
    <t>17th March 2023</t>
  </si>
  <si>
    <t>In case of delay please inform the OECD</t>
  </si>
  <si>
    <t>2. How to select the jurisdiction for which to answer the questionnaire</t>
  </si>
  <si>
    <t>Respondents should answer the question based on the instructions provided in each section, as this differs across the questionnaires.</t>
  </si>
  <si>
    <r>
      <rPr>
        <b/>
        <sz val="11"/>
        <color theme="1"/>
        <rFont val="Calibri"/>
        <family val="2"/>
      </rPr>
      <t>For Federal Countries:</t>
    </r>
    <r>
      <rPr>
        <sz val="11"/>
        <color theme="1"/>
        <rFont val="Calibri"/>
        <family val="2"/>
      </rPr>
      <t xml:space="preserve"> when regulation is set at state level, the information should </t>
    </r>
    <r>
      <rPr>
        <b/>
        <sz val="11"/>
        <color theme="1"/>
        <rFont val="Calibri"/>
        <family val="2"/>
      </rPr>
      <t>refer to just one state</t>
    </r>
    <r>
      <rPr>
        <sz val="11"/>
        <color theme="1"/>
        <rFont val="Calibri"/>
        <family val="2"/>
      </rPr>
      <t xml:space="preserve"> that is considered representative of the country, unless the instructions in the file give different indications.</t>
    </r>
  </si>
  <si>
    <t>Please ALWAYS indicate in the space provided in each section of the questionnaire the name of the state to which the information refers so we can keep a clear record.</t>
  </si>
  <si>
    <t>3. How to answer the PMR questionnaire</t>
  </si>
  <si>
    <t>Each section of the questionnaire comes in a separate excel workbook, which includes one or more sheets with questions on individual sectors or regulatory areas.</t>
  </si>
  <si>
    <t xml:space="preserve"> In addition, in each sheet with questions there is a Word file embedded in cell I4 that provides more detailed instructions on how to answer the questions included that sheet. </t>
  </si>
  <si>
    <r>
      <rPr>
        <b/>
        <sz val="11"/>
        <color theme="1"/>
        <rFont val="Calibri"/>
        <family val="2"/>
      </rPr>
      <t>Please carefully read the word files.</t>
    </r>
    <r>
      <rPr>
        <sz val="11"/>
        <color theme="1"/>
        <rFont val="Calibri"/>
        <family val="2"/>
      </rPr>
      <t xml:space="preserve"> These provide detailed information on how to answer the questions (such as definitions and detailed instructions) for most questions. </t>
    </r>
  </si>
  <si>
    <t>Please note that a summary of such instructions is placed next to each question in column I (Instructions to read before answering).</t>
  </si>
  <si>
    <t>Each sheet contains one set of questions, the answer your country provided in the previous update (in column N) and a column in which you shall provide the new answers – relative to 2023 – (in column AB).</t>
  </si>
  <si>
    <t>Providing answers for 2023</t>
  </si>
  <si>
    <r>
      <t>·</t>
    </r>
    <r>
      <rPr>
        <sz val="7"/>
        <color theme="1"/>
        <rFont val="Times New Roman"/>
        <family val="1"/>
      </rPr>
      <t xml:space="preserve">         </t>
    </r>
    <r>
      <rPr>
        <sz val="11"/>
        <color theme="1"/>
        <rFont val="Calibri"/>
        <family val="2"/>
      </rPr>
      <t xml:space="preserve">The answers must be </t>
    </r>
    <r>
      <rPr>
        <b/>
        <sz val="11"/>
        <color theme="1"/>
        <rFont val="Calibri"/>
        <family val="2"/>
      </rPr>
      <t>provided in column AB</t>
    </r>
    <r>
      <rPr>
        <sz val="11"/>
        <color theme="1"/>
        <rFont val="Calibri"/>
        <family val="2"/>
      </rPr>
      <t xml:space="preserve"> - titled (</t>
    </r>
    <r>
      <rPr>
        <b/>
        <i/>
        <sz val="11"/>
        <color theme="1"/>
        <rFont val="Calibri"/>
        <family val="2"/>
      </rPr>
      <t>Answer for 2023</t>
    </r>
    <r>
      <rPr>
        <sz val="11"/>
        <color theme="1"/>
        <rFont val="Calibri"/>
        <family val="2"/>
      </rPr>
      <t>) and marked in blue. Please answer using the drop-down menus.</t>
    </r>
  </si>
  <si>
    <r>
      <t>·</t>
    </r>
    <r>
      <rPr>
        <sz val="7"/>
        <color theme="1"/>
        <rFont val="Times New Roman"/>
        <family val="1"/>
      </rPr>
      <t xml:space="preserve">         </t>
    </r>
    <r>
      <rPr>
        <sz val="11"/>
        <color theme="1"/>
        <rFont val="Calibri"/>
        <family val="2"/>
      </rPr>
      <t xml:space="preserve">The answers must reflect </t>
    </r>
    <r>
      <rPr>
        <b/>
        <sz val="11"/>
        <color theme="1"/>
        <rFont val="Calibri"/>
        <family val="2"/>
      </rPr>
      <t>the situation in your country on the 1st of January 2023</t>
    </r>
    <r>
      <rPr>
        <sz val="11"/>
        <color theme="1"/>
        <rFont val="Calibri"/>
        <family val="2"/>
      </rPr>
      <t xml:space="preserve"> – i.e. the answers must refer only to law, policies, and regulations in force by 1st January 2023. </t>
    </r>
  </si>
  <si>
    <t xml:space="preserve">                        DO NOT consider policy reforms, laws and regulation enacted in your jurisdiction after that date.</t>
  </si>
  <si>
    <r>
      <t>·</t>
    </r>
    <r>
      <rPr>
        <sz val="7"/>
        <color theme="1"/>
        <rFont val="Times New Roman"/>
        <family val="1"/>
      </rPr>
      <t xml:space="preserve">         </t>
    </r>
    <r>
      <rPr>
        <sz val="11"/>
        <color theme="1"/>
        <rFont val="Calibri"/>
        <family val="2"/>
      </rPr>
      <t xml:space="preserve">Please use column AC titled (Country Comments) to provide additional information. </t>
    </r>
  </si>
  <si>
    <r>
      <t>·</t>
    </r>
    <r>
      <rPr>
        <sz val="7"/>
        <color theme="1"/>
        <rFont val="Times New Roman"/>
        <family val="1"/>
      </rPr>
      <t xml:space="preserve">         </t>
    </r>
    <r>
      <rPr>
        <sz val="11"/>
        <color theme="1"/>
        <rFont val="Calibri"/>
        <family val="2"/>
      </rPr>
      <t xml:space="preserve">When the answer you provide </t>
    </r>
    <r>
      <rPr>
        <b/>
        <sz val="11"/>
        <color theme="1"/>
        <rFont val="Calibri"/>
        <family val="2"/>
      </rPr>
      <t>differs from the one your country gave in the previous update,</t>
    </r>
    <r>
      <rPr>
        <sz val="11"/>
        <color theme="1"/>
        <rFont val="Calibri"/>
        <family val="2"/>
      </rPr>
      <t xml:space="preserve"> which is provided in Column N, this means that:</t>
    </r>
  </si>
  <si>
    <r>
      <t>o</t>
    </r>
    <r>
      <rPr>
        <sz val="7"/>
        <color theme="1"/>
        <rFont val="Times New Roman"/>
        <family val="1"/>
      </rPr>
      <t xml:space="preserve">   </t>
    </r>
    <r>
      <rPr>
        <sz val="11"/>
        <color theme="1"/>
        <rFont val="Calibri"/>
        <family val="2"/>
      </rPr>
      <t xml:space="preserve">There is a mistake in the answer given in the previous update, please correct it. </t>
    </r>
  </si>
  <si>
    <r>
      <t>o</t>
    </r>
    <r>
      <rPr>
        <sz val="7"/>
        <color theme="1"/>
        <rFont val="Times New Roman"/>
        <family val="1"/>
      </rPr>
      <t xml:space="preserve">   </t>
    </r>
    <r>
      <rPr>
        <sz val="11"/>
        <color theme="1"/>
        <rFont val="Calibri"/>
        <family val="2"/>
      </rPr>
      <t xml:space="preserve">There has been a reform, so </t>
    </r>
    <r>
      <rPr>
        <b/>
        <sz val="11"/>
        <color theme="1"/>
        <rFont val="Calibri"/>
        <family val="2"/>
      </rPr>
      <t>provide the year in which the reform that has led to the change</t>
    </r>
    <r>
      <rPr>
        <sz val="11"/>
        <color theme="1"/>
        <rFont val="Calibri"/>
        <family val="2"/>
      </rPr>
      <t xml:space="preserve"> and a links to relevant law/regulation in column AC titled (Country Comments). </t>
    </r>
  </si>
  <si>
    <r>
      <t>·</t>
    </r>
    <r>
      <rPr>
        <sz val="7"/>
        <color theme="1"/>
        <rFont val="Times New Roman"/>
        <family val="1"/>
      </rPr>
      <t xml:space="preserve">         </t>
    </r>
    <r>
      <rPr>
        <sz val="11"/>
        <color theme="1"/>
        <rFont val="Calibri"/>
        <family val="2"/>
      </rPr>
      <t>If you do not address or justify the discrepancy between the answer for 2023 and the answer given in the previous update, the OECD will have to contact you to do so. The information needs to be correct and verifiable.</t>
    </r>
  </si>
  <si>
    <r>
      <t>·</t>
    </r>
    <r>
      <rPr>
        <sz val="7"/>
        <color theme="1"/>
        <rFont val="Times New Roman"/>
        <family val="1"/>
      </rPr>
      <t xml:space="preserve">         </t>
    </r>
    <r>
      <rPr>
        <sz val="11"/>
        <color theme="1"/>
        <rFont val="Calibri"/>
        <family val="2"/>
      </rPr>
      <t>If a question does not apply to your country and there is not a ‘not applicable’ option, please indicate that the question is not applicable and explain why in the column AC titled (Country Comments).</t>
    </r>
  </si>
  <si>
    <r>
      <t>·</t>
    </r>
    <r>
      <rPr>
        <sz val="7"/>
        <color theme="1"/>
        <rFont val="Times New Roman"/>
        <family val="1"/>
      </rPr>
      <t xml:space="preserve">         </t>
    </r>
    <r>
      <rPr>
        <sz val="11"/>
        <color theme="1"/>
        <rFont val="Calibri"/>
        <family val="2"/>
      </rPr>
      <t>The rest of the file is blocked to avoid disruption to the formulas behind that allow the OECD to calculate the indicators.</t>
    </r>
  </si>
  <si>
    <t xml:space="preserve">Links to the laws and regulations or other documentations are often requested to help the OECD to ensure that the questions have been correctly interpreted and that the answers are consistent and complete. </t>
  </si>
  <si>
    <t>Please make sure that you provide this information, or the answers may not be accepted, and you will receive additional requests for information.</t>
  </si>
  <si>
    <t>Verifying the answer from the previous update</t>
  </si>
  <si>
    <r>
      <t>·</t>
    </r>
    <r>
      <rPr>
        <sz val="7"/>
        <color theme="1"/>
        <rFont val="Times New Roman"/>
        <family val="1"/>
      </rPr>
      <t xml:space="preserve">         </t>
    </r>
    <r>
      <rPr>
        <sz val="11"/>
        <color theme="1"/>
        <rFont val="Calibri"/>
        <family val="2"/>
      </rPr>
      <t xml:space="preserve">The answers are </t>
    </r>
    <r>
      <rPr>
        <b/>
        <sz val="11"/>
        <color theme="1"/>
        <rFont val="Calibri"/>
        <family val="2"/>
      </rPr>
      <t>provided in column N</t>
    </r>
    <r>
      <rPr>
        <sz val="11"/>
        <color theme="1"/>
        <rFont val="Calibri"/>
        <family val="2"/>
      </rPr>
      <t xml:space="preserve"> titled (</t>
    </r>
    <r>
      <rPr>
        <b/>
        <i/>
        <sz val="11"/>
        <color theme="1"/>
        <rFont val="Calibri"/>
        <family val="2"/>
      </rPr>
      <t xml:space="preserve">For verification/completion where missing: </t>
    </r>
    <r>
      <rPr>
        <b/>
        <i/>
        <u/>
        <sz val="11"/>
        <color theme="1"/>
        <rFont val="Calibri"/>
        <family val="2"/>
      </rPr>
      <t>year of your country’s last update</t>
    </r>
    <r>
      <rPr>
        <sz val="11"/>
        <color theme="1"/>
        <rFont val="Calibri"/>
        <family val="2"/>
      </rPr>
      <t>) and marked in blue.</t>
    </r>
  </si>
  <si>
    <r>
      <t>·</t>
    </r>
    <r>
      <rPr>
        <sz val="7"/>
        <color theme="1"/>
        <rFont val="Times New Roman"/>
        <family val="1"/>
      </rPr>
      <t xml:space="preserve">         </t>
    </r>
    <r>
      <rPr>
        <sz val="11"/>
        <color theme="1"/>
        <rFont val="Calibri"/>
        <family val="2"/>
      </rPr>
      <t xml:space="preserve">Please verify that the answer is correct considering the year in which your country provided the information. Please </t>
    </r>
    <r>
      <rPr>
        <b/>
        <sz val="11"/>
        <color theme="1"/>
        <rFont val="Calibri"/>
        <family val="2"/>
      </rPr>
      <t xml:space="preserve">read the OECD comments in column O </t>
    </r>
    <r>
      <rPr>
        <sz val="11"/>
        <color theme="1"/>
        <rFont val="Calibri"/>
        <family val="2"/>
      </rPr>
      <t>to help you in your verification</t>
    </r>
    <r>
      <rPr>
        <b/>
        <sz val="11"/>
        <color theme="1"/>
        <rFont val="Calibri"/>
        <family val="2"/>
      </rPr>
      <t>.</t>
    </r>
  </si>
  <si>
    <r>
      <t>If the answer is correct, you do not have to do anything else</t>
    </r>
    <r>
      <rPr>
        <b/>
        <sz val="11"/>
        <color theme="1"/>
        <rFont val="Calibri"/>
        <family val="2"/>
      </rPr>
      <t>. If you would like to provide a new or different answer, you can provide a different answer in column P titled (</t>
    </r>
    <r>
      <rPr>
        <b/>
        <i/>
        <sz val="11"/>
        <color theme="1"/>
        <rFont val="Calibri"/>
        <family val="2"/>
      </rPr>
      <t>New value proposed by country</t>
    </r>
    <r>
      <rPr>
        <b/>
        <sz val="11"/>
        <color theme="1"/>
        <rFont val="Calibri"/>
        <family val="2"/>
      </rPr>
      <t xml:space="preserve">), </t>
    </r>
    <r>
      <rPr>
        <sz val="11"/>
        <color theme="1"/>
        <rFont val="Calibri"/>
        <family val="2"/>
      </rPr>
      <t>using the drop-down menus</t>
    </r>
    <r>
      <rPr>
        <b/>
        <sz val="11"/>
        <color theme="1"/>
        <rFont val="Calibri"/>
        <family val="2"/>
      </rPr>
      <t>.</t>
    </r>
  </si>
  <si>
    <t xml:space="preserve"> Please provide the reasons for that change in column Q titled (Justification / Reason for proposing a value different from that in column N). </t>
  </si>
  <si>
    <r>
      <t xml:space="preserve">If the answer is missing in column N, it is because either you did not provide one at that time or because the question was not asked at that time and has been added for this update. </t>
    </r>
    <r>
      <rPr>
        <b/>
        <sz val="11"/>
        <color theme="1"/>
        <rFont val="Calibri"/>
        <family val="2"/>
      </rPr>
      <t xml:space="preserve">In those cases, please provide an answer </t>
    </r>
    <r>
      <rPr>
        <sz val="11"/>
        <color theme="1"/>
        <rFont val="Calibri"/>
        <family val="2"/>
      </rPr>
      <t xml:space="preserve">in column P using the drop-down menus. </t>
    </r>
  </si>
  <si>
    <r>
      <t xml:space="preserve">Please use </t>
    </r>
    <r>
      <rPr>
        <b/>
        <sz val="11"/>
        <color theme="1"/>
        <rFont val="Calibri"/>
        <family val="2"/>
      </rPr>
      <t>column Q titled (</t>
    </r>
    <r>
      <rPr>
        <b/>
        <i/>
        <sz val="11"/>
        <color theme="1"/>
        <rFont val="Calibri"/>
        <family val="2"/>
      </rPr>
      <t>Justification</t>
    </r>
    <r>
      <rPr>
        <b/>
        <sz val="11"/>
        <color theme="1"/>
        <rFont val="Calibri"/>
        <family val="2"/>
      </rPr>
      <t xml:space="preserve"> / </t>
    </r>
    <r>
      <rPr>
        <b/>
        <i/>
        <sz val="11"/>
        <color theme="1"/>
        <rFont val="Calibri"/>
        <family val="2"/>
      </rPr>
      <t>Reason for proposing a value different from that in column N</t>
    </r>
    <r>
      <rPr>
        <sz val="11"/>
        <color theme="1"/>
        <rFont val="Calibri"/>
        <family val="2"/>
      </rPr>
      <t>)</t>
    </r>
    <r>
      <rPr>
        <i/>
        <sz val="11"/>
        <color theme="1"/>
        <rFont val="Calibri"/>
        <family val="2"/>
      </rPr>
      <t xml:space="preserve"> </t>
    </r>
    <r>
      <rPr>
        <sz val="11"/>
        <color theme="1"/>
        <rFont val="Calibri"/>
        <family val="2"/>
      </rPr>
      <t>to provide any</t>
    </r>
    <r>
      <rPr>
        <i/>
        <sz val="11"/>
        <color theme="1"/>
        <rFont val="Calibri"/>
        <family val="2"/>
      </rPr>
      <t xml:space="preserve"> </t>
    </r>
    <r>
      <rPr>
        <sz val="11"/>
        <color theme="1"/>
        <rFont val="Calibri"/>
        <family val="2"/>
      </rPr>
      <t>additional information you would like to bring to the attention of the OECD.</t>
    </r>
  </si>
  <si>
    <r>
      <t>·</t>
    </r>
    <r>
      <rPr>
        <sz val="7"/>
        <color theme="1"/>
        <rFont val="Times New Roman"/>
        <family val="1"/>
      </rPr>
      <t xml:space="preserve">         </t>
    </r>
    <r>
      <rPr>
        <sz val="11"/>
        <color theme="1"/>
        <rFont val="Calibri"/>
        <family val="2"/>
      </rPr>
      <t>Remember</t>
    </r>
    <r>
      <rPr>
        <b/>
        <sz val="11"/>
        <color theme="1"/>
        <rFont val="Calibri"/>
        <family val="2"/>
      </rPr>
      <t xml:space="preserve"> </t>
    </r>
    <r>
      <rPr>
        <sz val="11"/>
        <color theme="1"/>
        <rFont val="Calibri"/>
        <family val="2"/>
      </rPr>
      <t xml:space="preserve">that the answers must reflect </t>
    </r>
    <r>
      <rPr>
        <b/>
        <sz val="11"/>
        <color theme="1"/>
        <rFont val="Calibri"/>
        <family val="2"/>
      </rPr>
      <t xml:space="preserve">the situation in your country on the 1st of January of the year shown in column N </t>
    </r>
    <r>
      <rPr>
        <sz val="11"/>
        <color theme="1"/>
        <rFont val="Calibri"/>
        <family val="2"/>
      </rPr>
      <t>(as most countries participated to the previous update in 2018, but some in different years) – i.e., the answers must refer only to law, policies and regulations in force by that date.</t>
    </r>
  </si>
  <si>
    <t>Please note that the PMR indicators cannot be calculated if too much information is missing, and the OECD has been asked to recalculate the value relative to the previous update so that this is comparable with the 2023 new value. If you do not answer the new questions, the OECD will not be able to provide these values for your country.</t>
  </si>
  <si>
    <t>4. Technical issues to be careful about – very important!</t>
  </si>
  <si>
    <t>For the data collection process to work smoothly, respondents are asked to respect the following general instructions:</t>
  </si>
  <si>
    <r>
      <t>·</t>
    </r>
    <r>
      <rPr>
        <sz val="7"/>
        <color theme="1"/>
        <rFont val="Times New Roman"/>
        <family val="1"/>
      </rPr>
      <t xml:space="preserve">         </t>
    </r>
    <r>
      <rPr>
        <sz val="11"/>
        <color theme="1"/>
        <rFont val="Calibri"/>
        <family val="2"/>
      </rPr>
      <t xml:space="preserve">Only use the pre-formatted electronic questionnaires in Excel.xlsx to provide the answers. </t>
    </r>
  </si>
  <si>
    <r>
      <t>·</t>
    </r>
    <r>
      <rPr>
        <sz val="7"/>
        <color theme="1"/>
        <rFont val="Times New Roman"/>
        <family val="1"/>
      </rPr>
      <t xml:space="preserve">         </t>
    </r>
    <r>
      <rPr>
        <sz val="11"/>
        <color theme="1"/>
        <rFont val="Calibri"/>
        <family val="2"/>
      </rPr>
      <t>Please DO NOT change the format to Excel.xls or other Excel formats, because the OECD will not be able to process your answers and will have to ask you to answer again.</t>
    </r>
  </si>
  <si>
    <r>
      <t>·</t>
    </r>
    <r>
      <rPr>
        <sz val="7"/>
        <color theme="1"/>
        <rFont val="Times New Roman"/>
        <family val="1"/>
      </rPr>
      <t xml:space="preserve">         </t>
    </r>
    <r>
      <rPr>
        <sz val="11"/>
        <color theme="1"/>
        <rFont val="Calibri"/>
        <family val="2"/>
      </rPr>
      <t xml:space="preserve">Avoid answering using computers that do not have Windows as operating system, such as Mac or Unix, because the OECD may then not be able to process your answers. </t>
    </r>
    <r>
      <rPr>
        <b/>
        <sz val="11"/>
        <color theme="1"/>
        <rFont val="Calibri"/>
        <family val="2"/>
      </rPr>
      <t>Please contact the OECD</t>
    </r>
    <r>
      <rPr>
        <sz val="11"/>
        <color theme="1"/>
        <rFont val="Calibri"/>
        <family val="2"/>
      </rPr>
      <t xml:space="preserve"> if you have no alternatives, so we can provide you with further guidance.</t>
    </r>
  </si>
  <si>
    <r>
      <t>·</t>
    </r>
    <r>
      <rPr>
        <sz val="7"/>
        <color theme="1"/>
        <rFont val="Times New Roman"/>
        <family val="1"/>
      </rPr>
      <t xml:space="preserve">         </t>
    </r>
    <r>
      <rPr>
        <sz val="11"/>
        <color theme="1"/>
        <rFont val="Calibri"/>
        <family val="2"/>
      </rPr>
      <t xml:space="preserve">Many cells in the questionnaire are locked to protect several links that allow the OECD to calculate the PMR indicators. </t>
    </r>
    <r>
      <rPr>
        <b/>
        <sz val="11"/>
        <color theme="1"/>
        <rFont val="Calibri"/>
        <family val="2"/>
      </rPr>
      <t>Please do not unlock the questionnaire.</t>
    </r>
    <r>
      <rPr>
        <sz val="11"/>
        <color theme="1"/>
        <rFont val="Calibri"/>
        <family val="2"/>
      </rPr>
      <t xml:space="preserve"> The cells that you need to use are unlocked. Please only select one of the answers presented in the dropdown menu. Do not try to add other answers. </t>
    </r>
  </si>
  <si>
    <t xml:space="preserve">If none of the options available in the menu are appropriate, please leave the answer empty and explain why in the comments’ column. </t>
  </si>
  <si>
    <t xml:space="preserve">The more details you provide the easier it will be for the OECD to decide how to treat any special case. If menus are tampered with to add other answers, the OECD will have to ask you to answer again. </t>
  </si>
  <si>
    <t xml:space="preserve">Only the answers in the dropdown menu can be used to compute the indicators. </t>
  </si>
  <si>
    <r>
      <t>·</t>
    </r>
    <r>
      <rPr>
        <sz val="7"/>
        <color rgb="FF000000"/>
        <rFont val="Times New Roman"/>
        <family val="1"/>
      </rPr>
      <t xml:space="preserve">         </t>
    </r>
    <r>
      <rPr>
        <b/>
        <sz val="11"/>
        <color rgb="FF000000"/>
        <rFont val="Calibri"/>
        <family val="2"/>
      </rPr>
      <t>Please answer the questions in each sheet in the order in which they appear</t>
    </r>
    <r>
      <rPr>
        <sz val="11"/>
        <color rgb="FF000000"/>
        <rFont val="Calibri"/>
        <family val="2"/>
      </rPr>
      <t>, as some questions depend on the answers given to other questions. When the questions are answered in the right order, and you provide an inconsistent answer, the cell relative to the inconsistent answers will become red to flag this inconsistency.</t>
    </r>
  </si>
  <si>
    <t>COL : Colombia</t>
  </si>
  <si>
    <t>CRI : Costa Rica</t>
  </si>
  <si>
    <t>CZE : Czech Republic</t>
  </si>
  <si>
    <t>GBR : Great Britain</t>
  </si>
  <si>
    <t>LTU : Lithuania</t>
  </si>
  <si>
    <t>LUX : Luxemburg</t>
  </si>
  <si>
    <t>HRV : Croatia</t>
  </si>
  <si>
    <t>PER : Peru</t>
  </si>
  <si>
    <t>BGR : Bulgaria</t>
  </si>
  <si>
    <t>ROU : Romania</t>
  </si>
  <si>
    <t>CYP : Cyprus</t>
  </si>
  <si>
    <t>MLT : Malta</t>
  </si>
  <si>
    <t>You do not need to provide details of who answered this section in the previous update.</t>
  </si>
  <si>
    <t>New answer proposed by country</t>
  </si>
  <si>
    <t>Revised answer (Proposed by OECD)</t>
  </si>
  <si>
    <t>Reason for proposing a revised answer</t>
  </si>
  <si>
    <t>Reason for proposing a revised answer/Comments to answers</t>
  </si>
  <si>
    <t>Final answer proposed by OECD</t>
  </si>
  <si>
    <t>Reason for OECD proposing different answer</t>
  </si>
  <si>
    <t>answer after first round</t>
  </si>
  <si>
    <t>Reason for proposing a revised answer/Comment to answers</t>
  </si>
  <si>
    <t xml:space="preserve">Revised answer (Proposed by OECD) </t>
  </si>
  <si>
    <t>answer after second round</t>
  </si>
  <si>
    <t>Revised answer (proposed by OECD) Final</t>
  </si>
  <si>
    <t>Reason for proposing an answer different from that in column N</t>
  </si>
  <si>
    <t>no firms can have an interest in an accountancy firm</t>
  </si>
  <si>
    <r>
      <t xml:space="preserve">Definitions:
</t>
    </r>
    <r>
      <rPr>
        <sz val="9"/>
        <rFont val="Arial"/>
        <family val="2"/>
      </rPr>
      <t xml:space="preserve">- </t>
    </r>
    <r>
      <rPr>
        <b/>
        <sz val="9"/>
        <rFont val="Arial"/>
        <family val="2"/>
      </rPr>
      <t xml:space="preserve">A license </t>
    </r>
    <r>
      <rPr>
        <sz val="9"/>
        <rFont val="Arial"/>
        <family val="2"/>
      </rPr>
      <t xml:space="preserve">is the verification by a government agency – or by another body who acts on behalf of the government - that a professional is able to perform a set of activities. A licence is required to practice and without it one cannot practice the profession. Choose “Licensing by state/independent authorities/professional bodies” if a license is necessary to perform at least some of the activities listed in Q8a.1.1 – this means that these activities are legally reserved only to licensed professionals.  
- A </t>
    </r>
    <r>
      <rPr>
        <b/>
        <sz val="9"/>
        <rFont val="Arial"/>
        <family val="2"/>
      </rPr>
      <t>certification</t>
    </r>
    <r>
      <rPr>
        <sz val="9"/>
        <rFont val="Arial"/>
        <family val="2"/>
      </rPr>
      <t xml:space="preserve"> is the verification by an independent third party that a professional has met a set of criteria and, hence, it guarantees that it is capable of prerformign certain activities. A certification is not necessary to practice a profession, it is just a signal of quality for consumers. Uncertified professionals are allowed to practice. </t>
    </r>
    <r>
      <rPr>
        <b/>
        <sz val="9"/>
        <rFont val="Arial"/>
        <family val="2"/>
      </rPr>
      <t>In this questionnaire certification also implies that the professional title can only be used by certified professionals</t>
    </r>
    <r>
      <rPr>
        <sz val="9"/>
        <rFont val="Arial"/>
        <family val="2"/>
      </rPr>
      <t xml:space="preserve">. Choose “Certification by state/independent authorities/professional bodies” if only certified professionals can use the professional title, but any person, regardless of his/her qualifications, can perform ALL the activities listed in Q8a.1.1 
- </t>
    </r>
    <r>
      <rPr>
        <b/>
        <sz val="9"/>
        <rFont val="Arial"/>
        <family val="2"/>
      </rPr>
      <t>“No special regulation”</t>
    </r>
    <r>
      <rPr>
        <sz val="9"/>
        <rFont val="Arial"/>
        <family val="2"/>
      </rPr>
      <t xml:space="preserve"> is the case in which not only licensing is not required and no certification regime exists for the professional title. This means that anyone can practice ALL the activities listed in Q8a1.1. and use the title. </t>
    </r>
  </si>
  <si>
    <t>B7:B79</t>
  </si>
  <si>
    <r>
      <rPr>
        <b/>
        <sz val="9"/>
        <color theme="1"/>
        <rFont val="Arial"/>
        <family val="2"/>
      </rPr>
      <t>Definition:</t>
    </r>
    <r>
      <rPr>
        <sz val="9"/>
        <color theme="1"/>
        <rFont val="Arial"/>
        <family val="2"/>
      </rPr>
      <t xml:space="preserve"> A mutual recognition agreement (MRA) is an international agreement by which two or more countries agree to recognize one another's conformity assessments. In this case it refers to agreements on the recognition of professional qualifications.</t>
    </r>
  </si>
  <si>
    <r>
      <t xml:space="preserve">Can </t>
    </r>
    <r>
      <rPr>
        <b/>
        <sz val="9"/>
        <rFont val="Arial"/>
        <family val="2"/>
      </rPr>
      <t>non-civil engineers</t>
    </r>
    <r>
      <rPr>
        <sz val="9"/>
        <rFont val="Arial"/>
        <family val="2"/>
      </rPr>
      <t xml:space="preserve"> have voting rights in a civil engineering firm? (Q8e.2.6)</t>
    </r>
  </si>
  <si>
    <t>temp</t>
  </si>
  <si>
    <t>Lawyer</t>
  </si>
  <si>
    <t>.</t>
  </si>
  <si>
    <t>Legal Profession Uniform Law (NSW) No 16a 
https://www.legislation.nsw.gov.au/#/view/act/2014/16a</t>
  </si>
  <si>
    <t>https://www.lawsociety.com.au/practising-law-in-NSW/working-as-a-solicitor-in-NSW</t>
  </si>
  <si>
    <t>not applicable</t>
  </si>
  <si>
    <t>https://www.lawsociety.com.au/practising-law-in-NSW/rules-and-legislation/legal-profession-uniform-law</t>
  </si>
  <si>
    <t>https://www.lawsociety.com.au/practising-Law-in-NSW/working-as-a-solicitor-in-NSW/your-practising-certificate</t>
  </si>
  <si>
    <t>0</t>
  </si>
  <si>
    <t>Rule 36 of Legal Profession Uniform Law Australian Solicitors Conduct Rules 2015</t>
  </si>
  <si>
    <t>https://www.lawsociety.com.au/sites/default/files/2018-03/Incorporated%20Legal%20Practice.pdf</t>
  </si>
  <si>
    <t>https://www.legislation.gov.au/Details/C2015C00470</t>
  </si>
  <si>
    <t>sector does not exist</t>
  </si>
  <si>
    <t xml:space="preserve">three or more pathways </t>
  </si>
  <si>
    <t>Registered Architect</t>
  </si>
  <si>
    <t>https://www.legislation.nsw.gov.au/#/view/act/2003/89</t>
  </si>
  <si>
    <t>https://www.architects.nsw.gov.au/download/ARB_APE%20Briefing%20WEB.pdf</t>
  </si>
  <si>
    <t>https://www.legislation.nsw.gov.au/#/view/act/2003/89/part3/div1/sec16</t>
  </si>
  <si>
    <t>https://www.architects.nsw.gov.au/register-architects/getting-registered</t>
  </si>
  <si>
    <t>https://www.architects.nsw.gov.au/register-architects/getting-registered/13-trans-tasman-mutual-recognition-agreement-ttmra</t>
  </si>
  <si>
    <t>Engineer</t>
  </si>
  <si>
    <t>Real estate agent</t>
  </si>
  <si>
    <t>Does this profession - lawyer - exist in your country?</t>
  </si>
  <si>
    <t>Please indicate for which specific professional figure you are answering the questionnaire</t>
  </si>
  <si>
    <t>For which jurisdiction are you answering the question?</t>
  </si>
  <si>
    <t>How is access to the profession regulated?</t>
  </si>
  <si>
    <t>Do lawyers have exclusive or shared exclusive rights to provide any of the activities listed below? - Representation of clients before courts (sometimes referred to as rights of audience)</t>
  </si>
  <si>
    <t xml:space="preserve">Do lawyers have exclusive or shared exclusive rights to provide any of the activities listed below? - Representation before administrative agencies, including on tax matters </t>
  </si>
  <si>
    <t>Do lawyers have exclusive or shared exclusive rights to provide any of the activities listed below? - Drawing up legal documents (such as contracts and wills)</t>
  </si>
  <si>
    <t xml:space="preserve">Do lawyers have exclusive or shared exclusive rights to provide any of the activities listed below? - Advice on matters predominantly regulated by domestic law </t>
  </si>
  <si>
    <t xml:space="preserve">Do lawyers have exclusive or shared exclusive rights to provide any of the activities listed below? - Advice on matters predominantly regulated by international law </t>
  </si>
  <si>
    <t xml:space="preserve">Do lawyers have exclusive or shared exclusive rights to provide any of the activities listed below? - Advice on matters predominantly regulated by foreign law </t>
  </si>
  <si>
    <t xml:space="preserve">Do lawyers have exclusive or shared exclusive rights to provide any of the activities listed below? - Transferring of title to real estate (conveyancing) </t>
  </si>
  <si>
    <t xml:space="preserve">Do lawyers have exclusive or shared exclusive rights to provide any of the activities listed below? - Regulation of family matters </t>
  </si>
  <si>
    <t xml:space="preserve">Do lawyers have exclusive or shared exclusive rights to provide any of the activities listed below? - Tax advice </t>
  </si>
  <si>
    <t xml:space="preserve">Do lawyers have exclusive or shared exclusive rights to provide any of the activities listed below? - Insolvency practice </t>
  </si>
  <si>
    <t xml:space="preserve">Do lawyers have exclusive or shared exclusive rights to provide any of the activities listed below? - Management consulting and other business advisory services </t>
  </si>
  <si>
    <t xml:space="preserve">Do lawyers have exclusive or shared exclusive rights to provide any of the activities listed below? - Advice and representation on patent law </t>
  </si>
  <si>
    <t>Do lawyers have exclusive or shared exclusive rights to provide any of the activities listed below? - Business incorporation</t>
  </si>
  <si>
    <t>Do lawyers have exclusive or shared exclusive rights to provide any of the activities listed below? - Administering oaths and certificating legal documents</t>
  </si>
  <si>
    <t>Do lawyers have exclusive or shared exclusive rights to provide any of the activities listed below? - Others (please list any other activity that lawyers have exclusive or shared exclusive rights to provide, and if shared specify with which profession(s) in the Comments column)</t>
  </si>
  <si>
    <t>Please provide a link to the law/regulation that specifies which activities are reserved to the professions in the Comments column</t>
  </si>
  <si>
    <t>Is the professional title of lawyers protected by the law?</t>
  </si>
  <si>
    <t>Please provide a link to the law/regulation that establishes such a protection in the Comments column</t>
  </si>
  <si>
    <t>How many pathways are there to obtain the qualifications to legally practice the profession?</t>
  </si>
  <si>
    <t>Please, provide details on the number of alternative pathways and details about their main requirements or a link to a website describing these different pathways in the Comments column</t>
  </si>
  <si>
    <t>Is there a requirement to pass one or more professional examinations in order to legally practice as a lawyer or to obtain the professional title when this is protected by the law?</t>
  </si>
  <si>
    <t>Is it compulsory to be a member of a professional organization for an individual in order to legally practice as a lawyer or to obtain the professional title when this is protected by the law?</t>
  </si>
  <si>
    <t>Please provide a link to the law/regulation that imposes this obligation in the Comments column</t>
  </si>
  <si>
    <t>Please provide a link to the law/regulation that imposes such restrictions in the Comments column</t>
  </si>
  <si>
    <t>Are there restrictions on the legal form of business (whether imposed by law or self-regulation by professional bodies, or a combination of the two)?</t>
  </si>
  <si>
    <t xml:space="preserve">Can non-lawyers have ownership-type interest in a law firm? </t>
  </si>
  <si>
    <t>Are there restrictions on which firms can have an ownership-type interest in a law firm (whether imposed by law or self-regulation by professional bodies, or a combination of the two)?</t>
  </si>
  <si>
    <t>Please provide a link to the law/regulation that imposes these restrictions on ownership type interests in the Comments column</t>
  </si>
  <si>
    <t>Can non-laywers have voting rights in a law firm?</t>
  </si>
  <si>
    <t>Are there restrictions on which firms can have voting rights in a law firm (whether imposed by law or self-regulation by professional bodies, or a combination of the two)?</t>
  </si>
  <si>
    <t>Please provide a link to the law/regulation that imposes these restrictions on voting rights in the Comments column</t>
  </si>
  <si>
    <t>Are the fees/tariffs that lawyers or law firms charge for their services regulated (by government, parliament and/or by the profession itself)?</t>
  </si>
  <si>
    <t>If fees/tariffs are regulated or self-regulated, what is the nature of these regulations? - Non-binding recommended fees/tariffs for some activities</t>
  </si>
  <si>
    <t>If fees/tariffs are regulated or self-regulated, what is the nature of these regulations? - Non-binding recommended fees/tariffs  for all activities</t>
  </si>
  <si>
    <t>If fees/tariffs are regulated or self-regulated, what is the nature of these regulations? - Binding maximum fees/tariffs  for some activities</t>
  </si>
  <si>
    <t>If fees/tariffs are regulated or self-regulated, what is the nature of these regulations? - Binding maximum fees/tariffs  for all activities</t>
  </si>
  <si>
    <t xml:space="preserve">If fees/tariffs are regulated or self-regulated, what is the nature of these regulations? - Binding minimum or fixed fees/tariffs for some activities </t>
  </si>
  <si>
    <t xml:space="preserve">If fees/tariffs are regulated or self-regulated, what is the nature of these regulations? - Binding minimum or fixed fees/tariffs  for all activities </t>
  </si>
  <si>
    <t>Please provide a link to the latest set of regulated fees or to the law/regulation that determines who should set them and how in the Comments column</t>
  </si>
  <si>
    <t>Provided that advertising is neither false, misleading or deceptive, are there restrictions on advertising and marketing by lawyers and/or law firms (whether imposed by law or self-regulation by professional bodies, or a combination of the two)?</t>
  </si>
  <si>
    <t>Please provide a link to the law/regulation that imposes these restrictions in Comments column</t>
  </si>
  <si>
    <t>Are there restrictions on inter-professional business co-operation between lawyers and other professionals (e.g. partnerships, joint ventures) whether imposed by law or self-regulation by professional bodies, or a combination of the two?</t>
  </si>
  <si>
    <t>Is nationality or citizenship required for an lawyer to practice in your country?</t>
  </si>
  <si>
    <t>Do laws or regulations establish a clear and transparent process for recognizing education titles that have been earned abroad for lawyers?</t>
  </si>
  <si>
    <t>Are foreign lawyers required to take a local examination in order to practice?</t>
  </si>
  <si>
    <t>Has your country engaged in Mutual Recognition Agreements (MRAs) of lawyers with other countries?</t>
  </si>
  <si>
    <t>Please provide a link to at least one of these MRAs in Comments column</t>
  </si>
  <si>
    <t>Does this profession - notary - exist in your country?</t>
  </si>
  <si>
    <t>Do notaries have exclusive or shared exclusive rights to provide any of the activities listed below? - Drawing up legal documents (such as contracts and wills)</t>
  </si>
  <si>
    <t xml:space="preserve">Do notaries have exclusive or shared exclusive rights to provide any of the activities listed below? - Advice on matters predominantly regulated by domestic law </t>
  </si>
  <si>
    <t xml:space="preserve">Do notaries have exclusive or shared exclusive rights to provide any of the activities listed below? - Advice on matters predominantly regulated by international law </t>
  </si>
  <si>
    <t xml:space="preserve">Do notaries have exclusive or shared exclusive rights to provide any of the activities listed below? - Advice on matters predominantly regulated by foreign law </t>
  </si>
  <si>
    <t xml:space="preserve">Do notaries have exclusive or shared exclusive rights to provide any of the activities listed below? - Transferring of title to real estate (conveyancing) </t>
  </si>
  <si>
    <t xml:space="preserve">Do notaries have exclusive or shared exclusive rights to provide any of the activities listed below? - Regulation of family matters </t>
  </si>
  <si>
    <t xml:space="preserve">Do notaries have exclusive or shared exclusive rights to provide any of the activities listed below? - Tax advice </t>
  </si>
  <si>
    <t xml:space="preserve">Do notaries have exclusive or shared exclusive rights to provide any of the activities listed below? - Insolvency practice </t>
  </si>
  <si>
    <t xml:space="preserve">Do notaries have exclusive or shared exclusive rights to provide any of the activities listed below? - Management consulting and other business advisory services </t>
  </si>
  <si>
    <t xml:space="preserve">Do notaries have exclusive or shared exclusive rights to provide any of the activities listed below? - Advice and representation on patent law </t>
  </si>
  <si>
    <t>Do notaries have exclusive or shared exclusive rights to provide any of the activities listed below? - Business incorporation</t>
  </si>
  <si>
    <t>Do notaries have exclusive or shared exclusive rights to provide any of the activities listed below? - Administering oaths and certificating legal documents</t>
  </si>
  <si>
    <t>Do notaries have exclusive or shared exclusive rights to provide any of the activities listed below? - Others (please list any other activity that notaries have exclusive or shared exclusive rights to provide, and if shared specify with which profession(s) in the Comments column)</t>
  </si>
  <si>
    <t>Is the professional title of notaries protected by the law?</t>
  </si>
  <si>
    <t>Please provide a link to the law/regulation that establishes such protection in the Comments column</t>
  </si>
  <si>
    <t xml:space="preserve">How many pathways are there to obtain the qualifications to legally practice the profession? </t>
  </si>
  <si>
    <t>Is there a requirement to pass one or more professional examinations in order to legally practice the profession or to obtain the professional title when this is protected by the law?</t>
  </si>
  <si>
    <t>Is it compulsory to be a member of a professional organization for an individual in order to legally practice the profession when this is protected by the law?</t>
  </si>
  <si>
    <t>Is the number of notaries allowed to practice in your country limited by law or self-regulation by professional bodies (or a combination of the two)?</t>
  </si>
  <si>
    <t>Can non-notaries have an ownership-type interest in a notary firm?</t>
  </si>
  <si>
    <t>Are there restrictions on which firms can have an ownership-type interest in a notary firm  (whether imposed by law or self-regulation by professional bodies, or a combination of the two)?</t>
  </si>
  <si>
    <t>Can non-notaries have voting rights in a notary firm?</t>
  </si>
  <si>
    <t>Are there restrictions on which firms can have voting rights in a notary firm (whether imposed by law or self-regulation by professional bodies, or a combination of the two)?</t>
  </si>
  <si>
    <t>Are the fees/tariffs that professionals and/or professional firms charge for their services regulated by government, parliament or by the profession itself?</t>
  </si>
  <si>
    <t>If fees/tariffs are regulated or self-regulated, what is the nature of these regulations? - Non-binding recommended fees/tariffs for all activities</t>
  </si>
  <si>
    <t>If fees/tariffs are regulated or self-regulated, what is the nature of these regulations? - Binding maximum fees/tariffs for some activities</t>
  </si>
  <si>
    <t>If fees/tariffs are regulated or self-regulated, what is the nature of these regulations? - Binding maximum fees/tariffs for all activities</t>
  </si>
  <si>
    <t>If fees/tariffs are regulated or self-regulated, what is the nature of these regulations? - Binding minimum or fixed fees/tariffs for some activities</t>
  </si>
  <si>
    <t>If fees/tariffs are regulated or self-regulated, what is the nature of these regulations? - Binding minimum or fixed fees/tariffs for all activities</t>
  </si>
  <si>
    <t>Provided advertising is neither false, misleading or deceptive, are there restrictions on advertising and marketing by notaries and/or notary firms (whether imposed by law or self-regulation by professional bodies, or a combination of the two)?</t>
  </si>
  <si>
    <t>Please provide a link to the law/regulation that imposes these restrictions in the Comments column</t>
  </si>
  <si>
    <t>Are there restrictions on inter-professional business co-operation between notaries and other professionals (e.g. partnerships, joint ventures) whether imposed by law or self-regulation by professional bodies, or a combination of the two?</t>
  </si>
  <si>
    <t>Does this profession – accountant - exist in your country?</t>
  </si>
  <si>
    <t xml:space="preserve">Do accountants have exclusive or shared exclusive rights to provide any of the activities listed below? - Book-keeping/Drawing up annual financial statements and consolidated financial statements for undertakings </t>
  </si>
  <si>
    <t xml:space="preserve">Do accountants have exclusive or shared exclusive rights to provide any of the activities listed below? - Insolvency practice  </t>
  </si>
  <si>
    <t xml:space="preserve">Do accountants have exclusive or shared exclusive rights to provide any of the activities listed below? - Tax advice </t>
  </si>
  <si>
    <t>Do accountants have exclusive or shared exclusive rights to provide any of the activities listed below? - Payroll services</t>
  </si>
  <si>
    <t xml:space="preserve">Do accountants have exclusive or shared exclusive rights to provide any of the activities listed below? - Representation and assistance before administrative authorities (Tax authorities)  </t>
  </si>
  <si>
    <t>Do accountants have exclusive or shared exclusive rights to provide any of the activities listed below? - Expert witness in accounting matters</t>
  </si>
  <si>
    <t>Do accountants have exclusive or shared exclusive rights to provide any of the activities listed below? - Valuation and actuarial services</t>
  </si>
  <si>
    <t xml:space="preserve">Do accountants have exclusive or shared exclusive rights to provide any of the activities listed below? - Investment advice </t>
  </si>
  <si>
    <t xml:space="preserve">Do accountants have exclusive or shared exclusive rights to provide any of the activities listed below? - Statutory audit  </t>
  </si>
  <si>
    <t>Do accountants have exclusive or shared exclusive rights to provide any of the activities listed below? - Non-statutory audit</t>
  </si>
  <si>
    <t xml:space="preserve">Do accountants have exclusive or shared exclusive rights to provide any of the activities listed below? - Public sector audit  </t>
  </si>
  <si>
    <t>Do accountants have exclusive or shared exclusive rights to provide any of the activities listed below? - Audit of mergers and of contribution in kind</t>
  </si>
  <si>
    <t xml:space="preserve">Do accountants have exclusive or shared exclusive rights to provide any of the activities listed below? - Management consultancy, including financial planning </t>
  </si>
  <si>
    <t>Do accountants have exclusive or shared exclusive rights to provide any of the activities listed below? - Others activities (please specify in the Comments column)</t>
  </si>
  <si>
    <t>Please provide a link to the law/regulation that specifies which activities are reserved to the professions</t>
  </si>
  <si>
    <t>Is the professional title of accountants protected by the law?</t>
  </si>
  <si>
    <t>Is it compulsory to be a member of a professional organization for an individual in order to legally practice the profession  or to obtain the professional title when this is protected by the law?</t>
  </si>
  <si>
    <t>Can non-accountants have an ownership-type interest in an accountancy firm?</t>
  </si>
  <si>
    <t>Are there restrictions on which firms can have an ownership-type interest in an accountancy firm (whether imposed by law or self-regulation by professional bodies, or a combination of the two)?</t>
  </si>
  <si>
    <t>Can non-accountants have voting rights in an accountancy firm?</t>
  </si>
  <si>
    <t>Are there restrictions on which firms can have voting rights in an accountancy firm  (whether imposed by law or self-regulation by professional bodies, or a combination of the two)?</t>
  </si>
  <si>
    <t>Are the fees/tariffs that professionals and/or professional firms charge for their services regulated by government, parliament or  by the profession itself?</t>
  </si>
  <si>
    <t xml:space="preserve">If fees/tariffs are regulated or self-regulated, what is the nature of these regulations? - Binding minimum or fixed fees/tariffs for all activities </t>
  </si>
  <si>
    <t>Provided advertising is neither false, misleading or deceptive, are there restrictions on advertising and marketing by professionals and/or professional firms (whether imposed by law or self-regulation by professional bodies, or a combination of the two)?</t>
  </si>
  <si>
    <t>Are there restrictions on inter-professional business co-operation between accountants and other professionals (e.g. partnerships, joint ventures) whether imposed by law or self-regulation by professional bodies, or a combination of the two?</t>
  </si>
  <si>
    <t>Is nationality or citizenship required for an accountant to practice in your country?</t>
  </si>
  <si>
    <t>Do laws or regulations establish a clear and transparent process for recognizing education titles that have been earned abroad for accountants?</t>
  </si>
  <si>
    <t>Are foreign accountants required to take a local examination in order to practice?</t>
  </si>
  <si>
    <t>Has your country engaged in Mutual Recognition Agreements (MRAs) of accountants with other countries?</t>
  </si>
  <si>
    <t>Please provide a link to at least one of these MRAs in the Comments column</t>
  </si>
  <si>
    <t>Does this profession – architect - exist in your country?</t>
  </si>
  <si>
    <t xml:space="preserve">Do architects have exclusive or shared exclusive rights to provide any of the activities listed below? - Feasibility studies </t>
  </si>
  <si>
    <t>Do architects have exclusive or shared exclusive rights to provide any of the activities listed below? - Design and planning</t>
  </si>
  <si>
    <t xml:space="preserve">Do architects have exclusive or shared exclusive rights to provide any of the activities listed below? - Representation for obtaining permits (signature of designs) </t>
  </si>
  <si>
    <t>Do architects have exclusive or shared exclusive rights to provide any of the activities listed below? - Tender and contract administration</t>
  </si>
  <si>
    <t>Do architects have exclusive or shared exclusive rights to provide any of the activities listed below? - Expert witness activities (such as a court expert)</t>
  </si>
  <si>
    <t xml:space="preserve">Do architects have exclusive or shared exclusive rights to provide any of the activities listed below? - Preparation/submission/signing of technical control and compliance documentation or certification of project and adhering to building legislation/standards of performance, quality, cost and safety </t>
  </si>
  <si>
    <t>Do architects have exclusive or shared exclusive rights to provide any of the activities listed below? - Managing and Supervising the execution of construction work, including supervision of other related professionals</t>
  </si>
  <si>
    <t xml:space="preserve">Do architects have exclusive or shared exclusive rights to provide any of the activities listed below? - Construction cost management </t>
  </si>
  <si>
    <t>Do architects have exclusive or shared exclusive rights to provide any of the activities listed below? - Topographical determination, demarcation, land surveying</t>
  </si>
  <si>
    <t xml:space="preserve">Do architects have exclusive or shared exclusive rights to provide any of the activities listed below? - Urban and landscape planning </t>
  </si>
  <si>
    <t xml:space="preserve">Do architects have exclusive or shared exclusive rights to provide any of the activities listed below? - Interior design </t>
  </si>
  <si>
    <t>Do architects have exclusive or shared exclusive rights to provide any of the activities listed below? - Others (please list any other activity that architects have exclusive or shared exclusive rights to provide, and if shared specify with which profession(s) in the Comments column)</t>
  </si>
  <si>
    <t>Is the professional title of architects protected by the law?</t>
  </si>
  <si>
    <t>Is it compulsory to be a member of a professional organization for an individual in order to legally practice the profession or to obtain the professional title when this is protected by the law?</t>
  </si>
  <si>
    <t>Can non-architects have an ownership-type interest in an architectural firm?</t>
  </si>
  <si>
    <t>Are there restrictions on which firms can have an ownership-type interest in an architectural firm (whether imposed by law or self-regulation by professional bodies, or a combination of the two)?</t>
  </si>
  <si>
    <t>Can non-architects have voting rights in an architectural firm?</t>
  </si>
  <si>
    <t>Are there restrictions on which firms can have voting rights in an architectural firm  (whether imposed by law or self-regulation by professional bodies, or a combination of the two)?</t>
  </si>
  <si>
    <t>Are the fees/tariffs that professionals and/or professional firms charge for their services regulated by government, parliament or self-regulated by the profession itself?</t>
  </si>
  <si>
    <t>Please provide a link to the latest set of regulated fees or to the law/regulation that determines who should set them and how in the Comments colum</t>
  </si>
  <si>
    <t>Provided that advertising is neither false, misleading or deceptive, are there restrictions on advertising and marketing by professionals and/or professional firms (whether imposed by law or self-regulation by professional bodies, or a combination of the two)?</t>
  </si>
  <si>
    <t>Are there restrictions on inter-professional business co-operation between architects and other professionals (e.g. partnerships, joint ventures) whether imposed by law or self-regulation by professional bodies, or a combination of the two?</t>
  </si>
  <si>
    <t>Is nationality or citizenship required for an architect to practice in your country?</t>
  </si>
  <si>
    <t>Do laws or regulations establish a clear and transparent process for recognizing education titles that have been earned abroad for architects?</t>
  </si>
  <si>
    <t>Are foreign architects required to take a local examination in order to practice?</t>
  </si>
  <si>
    <t>Has your country engaged in Mutual Recognition Agreements (MRAs) of architects with other countries?</t>
  </si>
  <si>
    <t>Does this profession – civil engineer - exist in your country?</t>
  </si>
  <si>
    <t xml:space="preserve">Do civil engineers have exclusive or shared exclusive rights to provide any of the activities listed below? - Feasibility studies </t>
  </si>
  <si>
    <t xml:space="preserve">Do civil engineers have exclusive or shared exclusive rights to provide any of the activities listed below? - Environmental assessments </t>
  </si>
  <si>
    <t xml:space="preserve">Do civil engineers have exclusive or shared exclusive rights to provide any of the activities listed below? - Design and planning </t>
  </si>
  <si>
    <t>Do civil engineers have exclusive or shared exclusive rights to provide any of the activities listed below? - Representation for obtaining permits (signature of designs)</t>
  </si>
  <si>
    <t>Do civil engineers have exclusive or shared exclusive rights to provide any of the activities listed below? - Tender and contract administration</t>
  </si>
  <si>
    <t>Do civil engineers have exclusive or shared exclusive rights to provide any of the activities listed below? - Expert witness activities (such as a court expert)</t>
  </si>
  <si>
    <t>Do civil engineers have exclusive or shared exclusive rights to provide any of the activities listed below? - Preparation/submission/signing of technical control and compliance documentation or certification of project and adhering to building legislation/standards of performance, quality, cost and safety</t>
  </si>
  <si>
    <t xml:space="preserve">Do civil engineers have exclusive or shared exclusive rights to provide any of the activities listed below? - Managing and Supervising the execution of construction work, including supervision of other related professionals </t>
  </si>
  <si>
    <t>Do civil engineers have exclusive or shared exclusive rights to provide any of the activities listed below? - Construction cost management</t>
  </si>
  <si>
    <t xml:space="preserve">Do civil engineers have exclusive or shared exclusive rights to provide any of the activities listed below? - Topographical determination, demarcation, land surveying </t>
  </si>
  <si>
    <t>Do civil engineers have exclusive or shared exclusive rights to provide any of the activities listed below? - Others (please list any other activity that civil engineers have exclusive or shared exclusive rights to provide, and if shared specify with which profession(s) in the Comments column)</t>
  </si>
  <si>
    <t>Is the professional title of civil engineers protected by the law?</t>
  </si>
  <si>
    <t>Can non-civil engineers have an ownership-type interest in a civil engineering firm?</t>
  </si>
  <si>
    <t>Are there restrictions on which firms can have an ownership-type interest in a civil engineering firm  (whether imposed by law or self-regulation by professional bodies, or a combination of the two)?</t>
  </si>
  <si>
    <t>Can non-civil engineers have voting rights in a civil engineering firm?</t>
  </si>
  <si>
    <t>Are there restrictions on which firms can have voting rights in a civil engineering firm (whether imposed by law or self-regulation by professional bodies, or a combination of the two)?</t>
  </si>
  <si>
    <t>Are there restrictions on inter-professional business co-operation between civil engineers and other professionals (e.g. partnerships, joint ventures) whether imposed by law or self-regulation by professional bodies, or a combination of the two?</t>
  </si>
  <si>
    <t>Is nationality or citizenship required for a civil engineer to practice in your country?</t>
  </si>
  <si>
    <t>Do laws or regulations establish a clear and transparent process for recognizing education titles that have been earned abroad for civil engineers?</t>
  </si>
  <si>
    <t>Are foreign civil engineers required to take a local examination in order to practice?</t>
  </si>
  <si>
    <t>Has your country engaged in Mutual Recognition Agreements (MRAs) of civil engineers with other countries?</t>
  </si>
  <si>
    <t>Does this profession – estate agent - exist in your country?</t>
  </si>
  <si>
    <t xml:space="preserve">Do estate agents have exclusive or shared exclusive rights to provide any of the activities listed below? - Facilitating contacts and negotiations between prospective buyers/tenants and owners, and arranging the sale, purchase, rental and lease of real estate property </t>
  </si>
  <si>
    <t>Do estate agents have exclusive or shared exclusive rights to provide any of the activities listed below? - Obtaining information about properties to be sold or leased</t>
  </si>
  <si>
    <t>Do estate agents have exclusive or shared exclusive rights to provide any of the activities listed below? - Showing properties to be sold or leased to prospective buyers/tenants and explaining terms of sale or conditions of rent or lease</t>
  </si>
  <si>
    <t>Do estate agents have exclusive or shared exclusive rights to provide any of the activities listed below? - Transferring of title to real estate (conveyancing)</t>
  </si>
  <si>
    <t>Do estate agents have exclusive or shared exclusive rights to provide any of the activities listed below? - Drawing up leasing agreements</t>
  </si>
  <si>
    <t>Do estate agents have exclusive or shared exclusive rights to provide any of the activities listed below? - Others (please list any other activity that estate agents have exclusive or shared exclusive rights to provide, and if shared specify with which profession(s) in the Comments column)</t>
  </si>
  <si>
    <t>Is the professional title of estate agents protected by the law?</t>
  </si>
  <si>
    <t>Can non-estate agents have an ownership-type interest in a real estate firm?</t>
  </si>
  <si>
    <t>Are there restrictions on which firms can have an ownership-type interest in a real estate firm  (whether imposed by law or self-regulation by professional bodies, or a combination of the two)?</t>
  </si>
  <si>
    <t>Can non-estate agents have voting rights in a real estate firm?</t>
  </si>
  <si>
    <t>Are there restrictions on which firms can have voting rights in a real estate firm (whether imposed by law or self-regulation by professional bodies, or a combination of the two)?</t>
  </si>
  <si>
    <t>Are there restrictions on inter-professional business co-operation between estate agents and other professionals (e.g. partnerships, joint ventures) whether imposed by law or self-regulation by professional bodies, or a combination of the two?</t>
  </si>
  <si>
    <t>Do laws or regulations establish a clear and transparent process for recognizing education titles that have been earned abroad for estate agents?</t>
  </si>
  <si>
    <t>Are foreign estate agents required to take a local examination in order to practice?</t>
  </si>
  <si>
    <t>Has your country engaged in Mutual Recognition Agreements (MRAs) of estate agents with other countries?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</si>
</sst>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x14ac:knownFonts="1">
    <font>
      <sz val="10"/>
      <color theme="1"/>
      <name val="Arial"/>
      <family val="2"/>
    </font>
    <font>
      <sz val="10"/>
      <color theme="1"/>
      <name val="Arial"/>
      <family val="2"/>
    </font>
    <font>
      <b/>
      <sz val="10"/>
      <name val="Arial"/>
      <family val="2"/>
    </font>
    <font>
      <b/>
      <sz val="12"/>
      <name val="Arial"/>
      <family val="2"/>
    </font>
    <font>
      <b/>
      <sz val="12"/>
      <color theme="1"/>
      <name val="Arial"/>
      <family val="2"/>
    </font>
    <font>
      <sz val="9"/>
      <name val="Arial"/>
      <family val="2"/>
    </font>
    <font>
      <sz val="18"/>
      <name val="Arial"/>
      <family val="2"/>
    </font>
    <font>
      <sz val="9"/>
      <color theme="1"/>
      <name val="Arial"/>
      <family val="2"/>
    </font>
    <font>
      <sz val="10"/>
      <name val="Arial"/>
      <family val="2"/>
    </font>
    <font>
      <b/>
      <sz val="10"/>
      <color theme="1"/>
      <name val="Arial"/>
      <family val="2"/>
    </font>
    <font>
      <sz val="8"/>
      <color theme="1"/>
      <name val="Arial"/>
      <family val="2"/>
    </font>
    <font>
      <sz val="8"/>
      <name val="Arial"/>
      <family val="2"/>
    </font>
    <font>
      <b/>
      <sz val="9"/>
      <color theme="1"/>
      <name val="Arial"/>
      <family val="2"/>
    </font>
    <font>
      <b/>
      <sz val="9"/>
      <name val="Arial"/>
      <family val="2"/>
    </font>
    <font>
      <b/>
      <sz val="11"/>
      <color theme="1"/>
      <name val="Arial"/>
      <family val="2"/>
    </font>
    <font>
      <u/>
      <sz val="10"/>
      <color theme="10"/>
      <name val="Arial"/>
      <family val="2"/>
    </font>
    <font>
      <u/>
      <sz val="9"/>
      <color theme="10"/>
      <name val="Arial"/>
      <family val="2"/>
    </font>
    <font>
      <b/>
      <sz val="11"/>
      <color rgb="FF000000"/>
      <name val="Calibri"/>
      <family val="2"/>
    </font>
    <font>
      <sz val="11"/>
      <color rgb="FF000000"/>
      <name val="Calibri"/>
      <family val="2"/>
    </font>
    <font>
      <b/>
      <sz val="11"/>
      <name val="Arial"/>
      <family val="2"/>
    </font>
    <font>
      <sz val="9"/>
      <color rgb="FFFF0000"/>
      <name val="Arial"/>
      <family val="2"/>
    </font>
    <font>
      <b/>
      <sz val="9"/>
      <color rgb="FFFF0000"/>
      <name val="Arial"/>
      <family val="2"/>
    </font>
    <font>
      <b/>
      <sz val="18"/>
      <name val="Arial"/>
      <family val="2"/>
    </font>
    <font>
      <sz val="8"/>
      <color rgb="FFFF0000"/>
      <name val="Arial"/>
      <family val="2"/>
    </font>
    <font>
      <b/>
      <i/>
      <sz val="10"/>
      <color rgb="FFFF0000"/>
      <name val="Arial"/>
      <family val="2"/>
    </font>
    <font>
      <b/>
      <i/>
      <sz val="10"/>
      <name val="Arial"/>
      <family val="2"/>
    </font>
    <font>
      <b/>
      <sz val="10"/>
      <color rgb="FFFF0000"/>
      <name val="Arial"/>
      <family val="2"/>
    </font>
    <font>
      <sz val="9"/>
      <color rgb="FF000000"/>
      <name val="Arial"/>
      <family val="2"/>
    </font>
    <font>
      <sz val="8"/>
      <color theme="1"/>
      <name val="Calibri"/>
      <family val="2"/>
    </font>
    <font>
      <sz val="9"/>
      <name val="Calibri"/>
      <family val="2"/>
      <scheme val="minor"/>
    </font>
    <font>
      <sz val="9"/>
      <color theme="1"/>
      <name val="Calibri"/>
      <family val="2"/>
      <scheme val="minor"/>
    </font>
    <font>
      <i/>
      <sz val="9"/>
      <name val="Arial"/>
      <family val="2"/>
    </font>
    <font>
      <b/>
      <u/>
      <sz val="9"/>
      <name val="Arial"/>
      <family val="2"/>
    </font>
    <font>
      <b/>
      <i/>
      <sz val="9"/>
      <name val="Arial"/>
      <family val="2"/>
    </font>
    <font>
      <b/>
      <sz val="15"/>
      <color theme="1"/>
      <name val="Calibri"/>
      <family val="2"/>
    </font>
    <font>
      <sz val="11"/>
      <color theme="1"/>
      <name val="Calibri"/>
      <family val="2"/>
    </font>
    <font>
      <sz val="11"/>
      <color rgb="FFFF0000"/>
      <name val="Calibri"/>
      <family val="2"/>
    </font>
    <font>
      <sz val="7"/>
      <color rgb="FFFF0000"/>
      <name val="Times New Roman"/>
      <family val="1"/>
    </font>
    <font>
      <b/>
      <i/>
      <sz val="13"/>
      <color rgb="FFFF0000"/>
      <name val="Calibri"/>
      <family val="2"/>
    </font>
    <font>
      <b/>
      <sz val="11"/>
      <color theme="1"/>
      <name val="Calibri"/>
      <family val="2"/>
    </font>
    <font>
      <b/>
      <sz val="11"/>
      <color rgb="FFFF0000"/>
      <name val="Calibri"/>
      <family val="2"/>
    </font>
    <font>
      <sz val="7"/>
      <color theme="1"/>
      <name val="Times New Roman"/>
      <family val="1"/>
    </font>
    <font>
      <b/>
      <i/>
      <sz val="11"/>
      <color theme="1"/>
      <name val="Calibri"/>
      <family val="2"/>
    </font>
    <font>
      <b/>
      <i/>
      <u/>
      <sz val="11"/>
      <color theme="1"/>
      <name val="Calibri"/>
      <family val="2"/>
    </font>
    <font>
      <i/>
      <sz val="11"/>
      <color theme="1"/>
      <name val="Calibri"/>
      <family val="2"/>
    </font>
    <font>
      <sz val="7"/>
      <color rgb="FF000000"/>
      <name val="Times New Roman"/>
      <family val="1"/>
    </font>
  </fonts>
  <fills count="13">
    <fill>
      <patternFill patternType="none"/>
    </fill>
    <fill>
      <patternFill patternType="gray125"/>
    </fill>
    <fill>
      <patternFill patternType="solid">
        <fgColor theme="4" tint="0.79998168889431442"/>
        <bgColor indexed="64"/>
      </patternFill>
    </fill>
    <fill>
      <patternFill patternType="solid">
        <fgColor rgb="FF95B3D7"/>
        <bgColor indexed="64"/>
      </patternFill>
    </fill>
    <fill>
      <patternFill patternType="solid">
        <fgColor theme="3" tint="0.79998168889431442"/>
        <bgColor indexed="64"/>
      </patternFill>
    </fill>
    <fill>
      <patternFill patternType="solid">
        <fgColor rgb="FFFFFF00"/>
        <bgColor indexed="64"/>
      </patternFill>
    </fill>
    <fill>
      <patternFill patternType="solid">
        <fgColor rgb="FFDCE6F1"/>
        <bgColor indexed="64"/>
      </patternFill>
    </fill>
    <fill>
      <patternFill patternType="solid">
        <fgColor rgb="FFC4E59F"/>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5" tint="0.79998168889431442"/>
        <bgColor indexed="64"/>
      </patternFill>
    </fill>
  </fills>
  <borders count="36">
    <border>
      <left/>
      <right/>
      <top/>
      <bottom/>
      <diagonal/>
    </border>
    <border>
      <left/>
      <right/>
      <top style="medium">
        <color indexed="64"/>
      </top>
      <bottom/>
      <diagonal/>
    </border>
    <border>
      <left/>
      <right style="thin">
        <color indexed="64"/>
      </right>
      <top/>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s>
  <cellStyleXfs count="6">
    <xf numFmtId="0" fontId="0" fillId="0" borderId="0"/>
    <xf numFmtId="0" fontId="8" fillId="0" borderId="0"/>
    <xf numFmtId="0" fontId="1" fillId="0" borderId="0"/>
    <xf numFmtId="0" fontId="15" fillId="0" borderId="0" applyNumberFormat="0" applyFill="0" applyBorder="0" applyAlignment="0" applyProtection="0"/>
    <xf numFmtId="0" fontId="1" fillId="0" borderId="0"/>
    <xf numFmtId="9" fontId="1" fillId="0" borderId="0" applyFont="0" applyFill="0" applyBorder="0" applyAlignment="0" applyProtection="0"/>
  </cellStyleXfs>
  <cellXfs count="663">
    <xf numFmtId="0" fontId="0" fillId="0" borderId="0" xfId="0"/>
    <xf numFmtId="0" fontId="7" fillId="0" borderId="0" xfId="0" applyFont="1"/>
    <xf numFmtId="0" fontId="7" fillId="0" borderId="0" xfId="0" applyFont="1" applyFill="1" applyBorder="1" applyAlignment="1" applyProtection="1">
      <alignment wrapText="1"/>
      <protection locked="0"/>
    </xf>
    <xf numFmtId="0" fontId="0" fillId="4" borderId="0" xfId="0" applyFill="1" applyAlignment="1">
      <alignment horizontal="left" vertical="center" wrapText="1"/>
    </xf>
    <xf numFmtId="0" fontId="7" fillId="0" borderId="0" xfId="0" applyFont="1" applyAlignment="1">
      <alignment wrapText="1"/>
    </xf>
    <xf numFmtId="0" fontId="0" fillId="0" borderId="0" xfId="0"/>
    <xf numFmtId="0" fontId="14" fillId="0" borderId="0" xfId="0" applyFont="1" applyAlignment="1">
      <alignment horizontal="center"/>
    </xf>
    <xf numFmtId="0" fontId="17" fillId="0" borderId="16" xfId="0" applyFont="1" applyBorder="1" applyAlignment="1">
      <alignment horizontal="center" vertical="center" wrapText="1"/>
    </xf>
    <xf numFmtId="0" fontId="17" fillId="0" borderId="16" xfId="0" applyFont="1" applyBorder="1" applyAlignment="1">
      <alignment horizontal="justify" vertical="center" wrapText="1"/>
    </xf>
    <xf numFmtId="0" fontId="18" fillId="0" borderId="9" xfId="0" applyFont="1" applyBorder="1" applyAlignment="1">
      <alignment horizontal="justify" vertical="center" wrapText="1"/>
    </xf>
    <xf numFmtId="0" fontId="18" fillId="0" borderId="7" xfId="0" applyFont="1" applyBorder="1" applyAlignment="1">
      <alignment horizontal="justify" vertical="center" wrapText="1"/>
    </xf>
    <xf numFmtId="0" fontId="0" fillId="0" borderId="0" xfId="0"/>
    <xf numFmtId="0" fontId="3" fillId="0" borderId="0" xfId="0" applyFont="1" applyFill="1" applyProtection="1"/>
    <xf numFmtId="0" fontId="4" fillId="0" borderId="0" xfId="0" applyFont="1" applyProtection="1"/>
    <xf numFmtId="0" fontId="5" fillId="0" borderId="0" xfId="0" applyFont="1" applyFill="1" applyBorder="1" applyAlignment="1" applyProtection="1">
      <alignment vertical="center"/>
    </xf>
    <xf numFmtId="0" fontId="0" fillId="0" borderId="0" xfId="0" applyFill="1" applyProtection="1"/>
    <xf numFmtId="0" fontId="0" fillId="0" borderId="0" xfId="0" applyAlignment="1" applyProtection="1">
      <alignment horizontal="right" vertical="top"/>
    </xf>
    <xf numFmtId="0" fontId="0" fillId="0" borderId="0" xfId="0" applyAlignment="1" applyProtection="1">
      <alignment horizontal="right" vertical="top" wrapText="1"/>
    </xf>
    <xf numFmtId="0" fontId="0" fillId="0" borderId="0" xfId="0" applyAlignment="1" applyProtection="1">
      <alignment horizontal="left" vertical="top" wrapText="1"/>
    </xf>
    <xf numFmtId="0" fontId="0" fillId="0" borderId="1" xfId="0" applyBorder="1" applyProtection="1"/>
    <xf numFmtId="0" fontId="0" fillId="0" borderId="5" xfId="0" applyBorder="1" applyProtection="1"/>
    <xf numFmtId="0" fontId="0" fillId="0" borderId="6" xfId="0" applyBorder="1" applyAlignment="1" applyProtection="1">
      <alignment horizontal="right" vertical="top" wrapText="1"/>
    </xf>
    <xf numFmtId="0" fontId="7" fillId="0" borderId="0" xfId="0" applyFont="1" applyFill="1" applyProtection="1"/>
    <xf numFmtId="0" fontId="5" fillId="0" borderId="0" xfId="0" applyFont="1" applyBorder="1" applyAlignment="1" applyProtection="1">
      <alignment horizontal="center"/>
    </xf>
    <xf numFmtId="0" fontId="0" fillId="0" borderId="0" xfId="0" applyAlignment="1" applyProtection="1">
      <alignment vertical="center"/>
    </xf>
    <xf numFmtId="0" fontId="5" fillId="0" borderId="8" xfId="0" applyFont="1" applyBorder="1" applyAlignment="1" applyProtection="1">
      <alignment vertical="center"/>
    </xf>
    <xf numFmtId="0" fontId="5" fillId="0" borderId="8" xfId="0" applyFont="1" applyFill="1" applyBorder="1" applyAlignment="1" applyProtection="1">
      <alignment vertical="center"/>
    </xf>
    <xf numFmtId="0" fontId="5" fillId="0" borderId="8" xfId="0" applyFont="1" applyBorder="1" applyAlignment="1" applyProtection="1">
      <alignment vertical="center" wrapText="1"/>
    </xf>
    <xf numFmtId="0" fontId="0" fillId="0" borderId="8" xfId="0" applyBorder="1" applyAlignment="1" applyProtection="1">
      <alignment vertical="center" wrapText="1"/>
    </xf>
    <xf numFmtId="0" fontId="5" fillId="0" borderId="0" xfId="0" applyFont="1" applyFill="1" applyBorder="1" applyAlignment="1" applyProtection="1">
      <alignment horizontal="center" vertical="center"/>
    </xf>
    <xf numFmtId="0" fontId="7" fillId="0" borderId="0" xfId="0" applyFont="1" applyAlignment="1" applyProtection="1">
      <alignment horizontal="center" vertical="center"/>
    </xf>
    <xf numFmtId="0" fontId="6" fillId="0" borderId="8" xfId="0" applyFont="1" applyBorder="1" applyAlignment="1" applyProtection="1">
      <alignment horizontal="center" vertical="center"/>
    </xf>
    <xf numFmtId="0" fontId="15" fillId="0" borderId="8" xfId="3" applyBorder="1" applyAlignment="1" applyProtection="1">
      <alignment horizontal="center" vertical="center"/>
    </xf>
    <xf numFmtId="0" fontId="5" fillId="0" borderId="0" xfId="0" applyFont="1" applyBorder="1" applyAlignment="1" applyProtection="1">
      <alignment vertical="center"/>
    </xf>
    <xf numFmtId="0" fontId="7" fillId="0" borderId="0" xfId="0" applyFont="1" applyProtection="1"/>
    <xf numFmtId="0" fontId="11" fillId="0" borderId="9" xfId="0" applyFont="1" applyBorder="1" applyAlignment="1" applyProtection="1">
      <alignment horizontal="center" vertical="center" wrapText="1"/>
    </xf>
    <xf numFmtId="0" fontId="12" fillId="0" borderId="0" xfId="0" applyFont="1" applyAlignment="1" applyProtection="1">
      <alignment wrapText="1"/>
    </xf>
    <xf numFmtId="0" fontId="0" fillId="0" borderId="0" xfId="0" applyAlignment="1">
      <alignment horizontal="center"/>
    </xf>
    <xf numFmtId="0" fontId="7" fillId="0" borderId="0" xfId="0" applyFont="1" applyAlignment="1" applyProtection="1">
      <alignment horizontal="center"/>
    </xf>
    <xf numFmtId="0" fontId="7" fillId="0" borderId="0" xfId="0" applyFont="1" applyFill="1" applyAlignment="1" applyProtection="1">
      <alignment horizontal="center" vertical="top"/>
    </xf>
    <xf numFmtId="0" fontId="7" fillId="0" borderId="0" xfId="0" applyFont="1" applyAlignment="1" applyProtection="1">
      <alignment vertical="center"/>
    </xf>
    <xf numFmtId="0" fontId="5" fillId="0" borderId="2" xfId="0" applyFont="1" applyBorder="1" applyAlignment="1" applyProtection="1">
      <alignment horizontal="right" vertical="center" wrapText="1"/>
    </xf>
    <xf numFmtId="0" fontId="0" fillId="0" borderId="0" xfId="0" applyAlignment="1">
      <alignment wrapText="1"/>
    </xf>
    <xf numFmtId="0" fontId="7" fillId="0" borderId="0" xfId="0" applyFont="1" applyAlignment="1" applyProtection="1">
      <alignment horizontal="right" vertical="center" wrapText="1"/>
    </xf>
    <xf numFmtId="0" fontId="7" fillId="0" borderId="0" xfId="0" applyFont="1" applyAlignment="1" applyProtection="1">
      <alignment vertical="center" wrapText="1"/>
    </xf>
    <xf numFmtId="0" fontId="7" fillId="0" borderId="0" xfId="0" applyFont="1" applyAlignment="1">
      <alignment vertical="center"/>
    </xf>
    <xf numFmtId="0" fontId="7" fillId="0" borderId="0" xfId="0" applyFont="1" applyAlignment="1">
      <alignment vertical="center" wrapText="1"/>
    </xf>
    <xf numFmtId="0" fontId="7" fillId="5" borderId="0" xfId="0" applyFont="1" applyFill="1" applyAlignment="1">
      <alignment vertical="center"/>
    </xf>
    <xf numFmtId="0" fontId="7" fillId="0" borderId="0" xfId="0" applyFont="1" applyFill="1" applyAlignment="1" applyProtection="1">
      <alignment vertical="center" wrapText="1"/>
    </xf>
    <xf numFmtId="0" fontId="7" fillId="0" borderId="0" xfId="0" applyFont="1" applyBorder="1" applyAlignment="1">
      <alignment vertical="center" wrapText="1"/>
    </xf>
    <xf numFmtId="0" fontId="7" fillId="5" borderId="0" xfId="0" applyFont="1" applyFill="1" applyAlignment="1">
      <alignment vertical="center" wrapText="1"/>
    </xf>
    <xf numFmtId="0" fontId="7" fillId="0" borderId="0" xfId="0" applyFont="1" applyFill="1" applyAlignment="1">
      <alignment vertical="center" wrapText="1"/>
    </xf>
    <xf numFmtId="164" fontId="7" fillId="0" borderId="0" xfId="0" applyNumberFormat="1" applyFont="1" applyAlignment="1">
      <alignment vertical="center"/>
    </xf>
    <xf numFmtId="0" fontId="0" fillId="0" borderId="0" xfId="0" applyAlignment="1" applyProtection="1">
      <alignment horizontal="right" vertical="center" wrapText="1"/>
    </xf>
    <xf numFmtId="0" fontId="0" fillId="0" borderId="1" xfId="0" applyBorder="1" applyAlignment="1" applyProtection="1">
      <alignment vertical="center"/>
    </xf>
    <xf numFmtId="0" fontId="0" fillId="0" borderId="6" xfId="0" applyBorder="1" applyAlignment="1" applyProtection="1">
      <alignment horizontal="right" vertical="center" wrapText="1"/>
    </xf>
    <xf numFmtId="0" fontId="2" fillId="0" borderId="19"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12" fillId="0" borderId="0" xfId="0" applyFont="1" applyAlignment="1" applyProtection="1">
      <alignment vertical="center" wrapText="1"/>
    </xf>
    <xf numFmtId="0" fontId="3" fillId="0" borderId="0" xfId="0" applyFont="1" applyFill="1" applyAlignment="1" applyProtection="1">
      <alignment vertical="center"/>
    </xf>
    <xf numFmtId="0" fontId="0" fillId="0" borderId="0" xfId="0" applyAlignment="1" applyProtection="1">
      <alignment horizontal="left" vertical="center" wrapText="1"/>
    </xf>
    <xf numFmtId="0" fontId="0" fillId="0" borderId="0" xfId="0" applyAlignment="1" applyProtection="1">
      <alignment horizontal="right" vertical="center"/>
    </xf>
    <xf numFmtId="0" fontId="4" fillId="0" borderId="0" xfId="0" applyFont="1" applyAlignment="1" applyProtection="1">
      <alignment vertical="center"/>
    </xf>
    <xf numFmtId="0" fontId="0" fillId="0" borderId="5" xfId="0" applyBorder="1" applyAlignment="1" applyProtection="1">
      <alignment vertical="center"/>
    </xf>
    <xf numFmtId="0" fontId="2" fillId="0" borderId="17"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5" fillId="0" borderId="0" xfId="0" applyFont="1" applyBorder="1" applyAlignment="1" applyProtection="1">
      <alignment horizontal="center" vertical="center"/>
    </xf>
    <xf numFmtId="0" fontId="5" fillId="0" borderId="2" xfId="0" applyFont="1" applyFill="1" applyBorder="1" applyAlignment="1" applyProtection="1">
      <alignment horizontal="right" vertical="center" wrapText="1"/>
    </xf>
    <xf numFmtId="0" fontId="0" fillId="0" borderId="0" xfId="0" applyFill="1" applyAlignment="1" applyProtection="1">
      <alignment vertical="center"/>
    </xf>
    <xf numFmtId="0" fontId="5" fillId="0" borderId="9" xfId="0" applyFont="1" applyFill="1" applyBorder="1" applyAlignment="1" applyProtection="1">
      <alignment horizontal="right" vertical="center" wrapText="1"/>
    </xf>
    <xf numFmtId="0" fontId="7" fillId="0" borderId="2" xfId="0" applyFont="1" applyBorder="1" applyAlignment="1" applyProtection="1">
      <alignment horizontal="right" vertical="top" wrapText="1"/>
    </xf>
    <xf numFmtId="0" fontId="7" fillId="0" borderId="9" xfId="0" applyFont="1" applyFill="1" applyBorder="1" applyAlignment="1" applyProtection="1">
      <alignment horizontal="right" vertical="top" wrapText="1"/>
    </xf>
    <xf numFmtId="0" fontId="7" fillId="0" borderId="1" xfId="0" applyFont="1" applyBorder="1" applyAlignment="1" applyProtection="1">
      <alignment horizontal="right" vertical="center" wrapText="1"/>
    </xf>
    <xf numFmtId="0" fontId="0" fillId="0" borderId="1" xfId="0" applyBorder="1" applyAlignment="1" applyProtection="1">
      <alignment horizontal="right" vertical="top" wrapText="1"/>
    </xf>
    <xf numFmtId="0" fontId="0" fillId="0" borderId="1" xfId="0" applyBorder="1" applyAlignment="1" applyProtection="1">
      <alignment horizontal="right" vertical="center" wrapText="1"/>
    </xf>
    <xf numFmtId="0" fontId="0" fillId="0" borderId="0" xfId="0" applyFont="1" applyAlignment="1" applyProtection="1">
      <alignment horizontal="right" vertical="center" wrapText="1"/>
    </xf>
    <xf numFmtId="0" fontId="23" fillId="0" borderId="0" xfId="0" applyFont="1" applyAlignment="1" applyProtection="1">
      <alignment horizontal="center" vertical="center" wrapText="1"/>
    </xf>
    <xf numFmtId="0" fontId="0" fillId="0" borderId="0" xfId="0" applyFont="1" applyAlignment="1" applyProtection="1">
      <alignment horizontal="left" vertical="center" wrapText="1"/>
    </xf>
    <xf numFmtId="0" fontId="0" fillId="0" borderId="0" xfId="0" applyFont="1" applyAlignment="1" applyProtection="1">
      <alignment horizontal="right" vertical="center"/>
    </xf>
    <xf numFmtId="0" fontId="0" fillId="0" borderId="0" xfId="0" applyFont="1" applyAlignment="1" applyProtection="1">
      <alignment vertical="center"/>
    </xf>
    <xf numFmtId="0" fontId="0" fillId="0" borderId="3" xfId="0" applyFont="1" applyBorder="1" applyAlignment="1" applyProtection="1">
      <alignment vertical="center"/>
    </xf>
    <xf numFmtId="0" fontId="2" fillId="0" borderId="3"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6" fillId="0" borderId="17" xfId="0" applyFont="1" applyFill="1" applyBorder="1" applyAlignment="1" applyProtection="1">
      <alignment horizontal="center" vertical="center" wrapText="1"/>
    </xf>
    <xf numFmtId="0" fontId="10" fillId="0" borderId="0" xfId="0" applyFont="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0" fillId="0" borderId="0" xfId="0" applyFont="1" applyFill="1" applyAlignment="1" applyProtection="1">
      <alignment horizontal="center" wrapText="1"/>
    </xf>
    <xf numFmtId="0" fontId="11" fillId="0" borderId="0" xfId="0" applyFont="1" applyFill="1" applyBorder="1" applyAlignment="1" applyProtection="1">
      <alignment horizontal="center" wrapText="1"/>
    </xf>
    <xf numFmtId="0" fontId="5" fillId="0" borderId="0" xfId="0" applyFont="1" applyBorder="1" applyAlignment="1" applyProtection="1">
      <alignment horizontal="center" wrapText="1"/>
    </xf>
    <xf numFmtId="0" fontId="10" fillId="0" borderId="0"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0" xfId="0" applyFont="1" applyAlignment="1" applyProtection="1">
      <alignment horizontal="center" wrapText="1"/>
    </xf>
    <xf numFmtId="0" fontId="10" fillId="0" borderId="0" xfId="0" applyFont="1" applyFill="1" applyAlignment="1" applyProtection="1">
      <alignment horizontal="center" vertical="top" wrapText="1"/>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9" xfId="0" applyFont="1" applyBorder="1" applyAlignment="1" applyProtection="1">
      <alignment horizontal="center" vertical="center"/>
    </xf>
    <xf numFmtId="0" fontId="5" fillId="0" borderId="9" xfId="0" applyFont="1" applyBorder="1" applyAlignment="1" applyProtection="1">
      <alignment horizontal="center" vertical="center"/>
    </xf>
    <xf numFmtId="0" fontId="7" fillId="0" borderId="0" xfId="0" applyFont="1" applyFill="1" applyAlignment="1" applyProtection="1">
      <alignment horizontal="center"/>
    </xf>
    <xf numFmtId="0" fontId="5" fillId="0" borderId="0" xfId="0" applyFont="1" applyFill="1" applyBorder="1" applyAlignment="1" applyProtection="1">
      <alignment horizontal="center"/>
    </xf>
    <xf numFmtId="0" fontId="5" fillId="0" borderId="9" xfId="0" applyFont="1" applyBorder="1" applyAlignment="1" applyProtection="1">
      <alignment horizontal="center" vertical="center" wrapText="1"/>
    </xf>
    <xf numFmtId="0" fontId="7" fillId="0" borderId="0" xfId="0" applyFont="1" applyFill="1" applyAlignment="1" applyProtection="1">
      <alignment horizontal="center" wrapText="1"/>
    </xf>
    <xf numFmtId="0" fontId="5" fillId="0" borderId="0" xfId="0" applyFont="1" applyFill="1" applyBorder="1" applyAlignment="1" applyProtection="1">
      <alignment horizontal="center" wrapText="1"/>
    </xf>
    <xf numFmtId="0" fontId="7" fillId="0" borderId="0" xfId="0" applyFont="1" applyAlignment="1" applyProtection="1">
      <alignment wrapText="1"/>
    </xf>
    <xf numFmtId="0" fontId="7" fillId="0" borderId="0" xfId="0" applyFont="1" applyAlignment="1" applyProtection="1">
      <alignment horizontal="center" wrapText="1"/>
    </xf>
    <xf numFmtId="0" fontId="16" fillId="0" borderId="8" xfId="3" applyFont="1" applyFill="1" applyBorder="1" applyAlignment="1" applyProtection="1">
      <alignment horizontal="center" vertical="center"/>
    </xf>
    <xf numFmtId="0" fontId="11" fillId="0" borderId="0" xfId="0" applyFont="1" applyBorder="1" applyAlignment="1" applyProtection="1">
      <alignment horizontal="center" wrapText="1"/>
    </xf>
    <xf numFmtId="0" fontId="16" fillId="0" borderId="8" xfId="3" applyFont="1" applyFill="1" applyBorder="1" applyAlignment="1" applyProtection="1">
      <alignment horizontal="center"/>
    </xf>
    <xf numFmtId="0" fontId="5" fillId="0" borderId="8" xfId="0" applyFont="1" applyBorder="1" applyAlignment="1" applyProtection="1"/>
    <xf numFmtId="0" fontId="5" fillId="0" borderId="0" xfId="0" applyFont="1" applyBorder="1" applyAlignment="1" applyProtection="1">
      <alignment wrapText="1"/>
    </xf>
    <xf numFmtId="0" fontId="7" fillId="0" borderId="0" xfId="0" applyFont="1" applyFill="1" applyBorder="1" applyAlignment="1" applyProtection="1">
      <alignment horizontal="center" wrapText="1"/>
    </xf>
    <xf numFmtId="0" fontId="5" fillId="0" borderId="8" xfId="0" applyFont="1" applyFill="1" applyBorder="1" applyAlignment="1" applyProtection="1"/>
    <xf numFmtId="0" fontId="13" fillId="0" borderId="0" xfId="0" applyFont="1" applyFill="1" applyAlignment="1" applyProtection="1"/>
    <xf numFmtId="0" fontId="12" fillId="0" borderId="0" xfId="0" applyFont="1" applyAlignment="1" applyProtection="1"/>
    <xf numFmtId="0" fontId="7" fillId="0" borderId="5" xfId="0" applyFont="1" applyBorder="1" applyAlignment="1" applyProtection="1"/>
    <xf numFmtId="0" fontId="5" fillId="0" borderId="8" xfId="0" applyFont="1" applyBorder="1" applyAlignment="1" applyProtection="1">
      <alignment horizontal="center"/>
    </xf>
    <xf numFmtId="0" fontId="16" fillId="0" borderId="8" xfId="3" applyFont="1" applyBorder="1" applyAlignment="1" applyProtection="1">
      <alignment horizontal="center"/>
    </xf>
    <xf numFmtId="0" fontId="7" fillId="0" borderId="1" xfId="0" applyFont="1" applyBorder="1" applyAlignment="1" applyProtection="1"/>
    <xf numFmtId="0" fontId="7" fillId="0" borderId="0" xfId="0" applyFont="1" applyAlignment="1" applyProtection="1"/>
    <xf numFmtId="0" fontId="13" fillId="0" borderId="8" xfId="0" applyFont="1" applyBorder="1" applyAlignment="1" applyProtection="1">
      <alignment horizontal="center" vertical="center" wrapText="1"/>
    </xf>
    <xf numFmtId="0" fontId="27" fillId="0" borderId="0" xfId="0" applyFont="1" applyAlignment="1">
      <alignment horizontal="left" vertical="center" wrapText="1"/>
    </xf>
    <xf numFmtId="0" fontId="7" fillId="0" borderId="0" xfId="0" applyFont="1" applyFill="1" applyAlignment="1" applyProtection="1">
      <alignment vertical="top" wrapText="1"/>
    </xf>
    <xf numFmtId="0" fontId="7" fillId="0" borderId="0" xfId="0" applyFont="1" applyAlignment="1" applyProtection="1">
      <alignment vertical="top" wrapText="1"/>
    </xf>
    <xf numFmtId="0" fontId="5" fillId="0" borderId="0" xfId="0"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7" fillId="0" borderId="0" xfId="0" applyFont="1" applyFill="1" applyAlignment="1" applyProtection="1">
      <alignment horizontal="center" vertical="center" wrapText="1"/>
    </xf>
    <xf numFmtId="0" fontId="7" fillId="0" borderId="0" xfId="0" applyFont="1" applyFill="1" applyBorder="1" applyAlignment="1" applyProtection="1">
      <alignment horizontal="left" wrapText="1"/>
    </xf>
    <xf numFmtId="0" fontId="7" fillId="0" borderId="0" xfId="0" applyFont="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0" xfId="0" applyFont="1" applyFill="1" applyAlignment="1" applyProtection="1">
      <alignment horizontal="center" vertical="top" wrapText="1"/>
    </xf>
    <xf numFmtId="0" fontId="7" fillId="0" borderId="0" xfId="0" applyFont="1" applyFill="1" applyBorder="1" applyAlignment="1" applyProtection="1">
      <alignment horizontal="center"/>
    </xf>
    <xf numFmtId="0" fontId="7" fillId="0" borderId="0" xfId="0" applyFont="1" applyBorder="1" applyAlignment="1" applyProtection="1">
      <alignment horizontal="center"/>
    </xf>
    <xf numFmtId="0" fontId="7" fillId="0" borderId="9" xfId="0" applyFont="1" applyBorder="1" applyAlignment="1" applyProtection="1">
      <alignment horizontal="center"/>
    </xf>
    <xf numFmtId="0" fontId="5" fillId="0" borderId="9" xfId="0" applyFont="1" applyBorder="1" applyAlignment="1" applyProtection="1">
      <alignment horizontal="center"/>
    </xf>
    <xf numFmtId="0" fontId="7" fillId="0" borderId="0" xfId="0" applyFont="1" applyAlignment="1">
      <alignment vertical="center" wrapText="1"/>
    </xf>
    <xf numFmtId="0" fontId="5" fillId="0" borderId="9" xfId="0" applyFont="1" applyFill="1" applyBorder="1" applyAlignment="1" applyProtection="1">
      <alignment horizontal="center" wrapText="1"/>
    </xf>
    <xf numFmtId="0" fontId="5" fillId="0" borderId="9" xfId="0" applyFont="1" applyFill="1" applyBorder="1" applyAlignment="1" applyProtection="1">
      <alignment horizontal="center"/>
    </xf>
    <xf numFmtId="0" fontId="7" fillId="0" borderId="9" xfId="0" applyFont="1" applyFill="1" applyBorder="1" applyAlignment="1" applyProtection="1">
      <alignment horizontal="center"/>
    </xf>
    <xf numFmtId="0" fontId="28" fillId="0" borderId="0" xfId="0" applyFont="1" applyAlignment="1">
      <alignment vertical="center"/>
    </xf>
    <xf numFmtId="0" fontId="7" fillId="0" borderId="0" xfId="0" applyFont="1" applyBorder="1" applyAlignment="1">
      <alignment vertical="center"/>
    </xf>
    <xf numFmtId="0" fontId="7" fillId="0" borderId="0" xfId="0" applyFont="1" applyAlignment="1">
      <alignment horizontal="left" vertical="center" wrapText="1"/>
    </xf>
    <xf numFmtId="0" fontId="7" fillId="0" borderId="0" xfId="0" applyFont="1" applyAlignment="1">
      <alignment horizontal="left" wrapText="1"/>
    </xf>
    <xf numFmtId="0" fontId="27" fillId="0" borderId="0" xfId="0" applyFont="1" applyAlignment="1">
      <alignment wrapText="1"/>
    </xf>
    <xf numFmtId="0" fontId="27" fillId="0" borderId="0" xfId="0" applyFont="1" applyAlignment="1">
      <alignment horizontal="left" wrapText="1"/>
    </xf>
    <xf numFmtId="0" fontId="5" fillId="0" borderId="22" xfId="0" applyFont="1" applyFill="1" applyBorder="1" applyAlignment="1" applyProtection="1">
      <alignment horizontal="right" vertical="center" wrapText="1"/>
    </xf>
    <xf numFmtId="0" fontId="5" fillId="0" borderId="4" xfId="0" applyFont="1" applyFill="1" applyBorder="1" applyAlignment="1" applyProtection="1">
      <alignment horizontal="right" vertical="center" wrapText="1"/>
    </xf>
    <xf numFmtId="0" fontId="5" fillId="0" borderId="12" xfId="0" applyFont="1" applyFill="1" applyBorder="1" applyAlignment="1" applyProtection="1">
      <alignment horizontal="right" vertical="center" wrapText="1"/>
    </xf>
    <xf numFmtId="0" fontId="7" fillId="0" borderId="4" xfId="0" applyFont="1" applyFill="1" applyBorder="1" applyAlignment="1" applyProtection="1">
      <alignment horizontal="right" vertical="top" wrapText="1"/>
    </xf>
    <xf numFmtId="0" fontId="7" fillId="0" borderId="0" xfId="0" applyFont="1" applyFill="1" applyAlignment="1" applyProtection="1">
      <alignment horizontal="right" vertical="center" wrapText="1"/>
    </xf>
    <xf numFmtId="0" fontId="7" fillId="0" borderId="4" xfId="0" applyFont="1" applyBorder="1" applyAlignment="1" applyProtection="1">
      <alignment horizontal="right" vertical="center" wrapText="1"/>
    </xf>
    <xf numFmtId="0" fontId="7" fillId="0" borderId="4" xfId="0" applyFont="1" applyFill="1" applyBorder="1" applyAlignment="1" applyProtection="1">
      <alignment horizontal="right" vertical="center" wrapText="1"/>
    </xf>
    <xf numFmtId="0" fontId="7" fillId="0" borderId="4" xfId="0" applyFont="1" applyBorder="1" applyAlignment="1" applyProtection="1">
      <alignment horizontal="right" vertical="top" wrapText="1"/>
    </xf>
    <xf numFmtId="0" fontId="5" fillId="0" borderId="23" xfId="0" applyFont="1" applyBorder="1" applyAlignment="1" applyProtection="1">
      <alignment horizontal="right" vertical="center" wrapText="1"/>
    </xf>
    <xf numFmtId="0" fontId="20" fillId="0" borderId="26" xfId="0" applyFont="1" applyBorder="1" applyAlignment="1" applyProtection="1">
      <alignment horizontal="left" vertical="center" wrapText="1"/>
    </xf>
    <xf numFmtId="0" fontId="2" fillId="0" borderId="25" xfId="0" applyFont="1" applyFill="1" applyBorder="1" applyAlignment="1" applyProtection="1">
      <alignment horizontal="center" vertical="center" wrapText="1"/>
    </xf>
    <xf numFmtId="0" fontId="0" fillId="0" borderId="25" xfId="0" applyBorder="1" applyAlignment="1" applyProtection="1">
      <alignment horizontal="right" vertical="center" wrapText="1"/>
    </xf>
    <xf numFmtId="0" fontId="7" fillId="0" borderId="0" xfId="0" applyFont="1" applyFill="1" applyBorder="1" applyAlignment="1" applyProtection="1">
      <alignment horizontal="right" vertical="top" wrapText="1"/>
    </xf>
    <xf numFmtId="0" fontId="7" fillId="0" borderId="23" xfId="0" applyFont="1" applyBorder="1" applyAlignment="1" applyProtection="1">
      <alignment horizontal="right" vertical="top" wrapText="1"/>
    </xf>
    <xf numFmtId="0" fontId="0" fillId="0" borderId="0" xfId="0" applyBorder="1" applyProtection="1"/>
    <xf numFmtId="0" fontId="0" fillId="0" borderId="6" xfId="0" applyFill="1" applyBorder="1" applyAlignment="1" applyProtection="1">
      <alignment horizontal="right" vertical="center" wrapText="1"/>
    </xf>
    <xf numFmtId="0" fontId="5" fillId="0" borderId="0" xfId="0" applyFont="1" applyFill="1" applyBorder="1" applyAlignment="1" applyProtection="1">
      <alignment horizontal="right" vertical="center" wrapText="1"/>
    </xf>
    <xf numFmtId="0" fontId="5" fillId="0" borderId="22" xfId="0" applyFont="1" applyBorder="1" applyAlignment="1" applyProtection="1">
      <alignment horizontal="right" vertical="center" wrapText="1"/>
    </xf>
    <xf numFmtId="0" fontId="0" fillId="0" borderId="22" xfId="0" applyFill="1" applyBorder="1" applyAlignment="1" applyProtection="1">
      <alignment horizontal="right" vertical="center" wrapText="1"/>
    </xf>
    <xf numFmtId="0" fontId="7" fillId="0" borderId="32" xfId="0" applyFont="1" applyBorder="1" applyAlignment="1" applyProtection="1">
      <alignment horizontal="right" vertical="center" wrapText="1"/>
    </xf>
    <xf numFmtId="0" fontId="2" fillId="0" borderId="26" xfId="0" applyFont="1" applyFill="1" applyBorder="1" applyAlignment="1" applyProtection="1">
      <alignment horizontal="center" vertical="center" wrapText="1"/>
    </xf>
    <xf numFmtId="0" fontId="7" fillId="0" borderId="0" xfId="0" applyFont="1" applyBorder="1" applyAlignment="1" applyProtection="1">
      <alignment horizontal="right" vertical="top" wrapText="1"/>
    </xf>
    <xf numFmtId="0" fontId="7" fillId="0" borderId="11" xfId="0" applyFont="1" applyBorder="1" applyAlignment="1" applyProtection="1">
      <alignment horizontal="right" vertical="top" wrapText="1"/>
    </xf>
    <xf numFmtId="0" fontId="7" fillId="0" borderId="22" xfId="0" applyFont="1" applyBorder="1" applyAlignment="1" applyProtection="1">
      <alignment horizontal="right" vertical="top" wrapText="1"/>
    </xf>
    <xf numFmtId="0" fontId="5" fillId="0" borderId="0" xfId="0" applyFont="1" applyBorder="1" applyAlignment="1" applyProtection="1">
      <alignment horizontal="right" vertical="top"/>
    </xf>
    <xf numFmtId="0" fontId="0" fillId="0" borderId="0" xfId="0" applyFont="1" applyAlignment="1" applyProtection="1">
      <alignment horizontal="right" vertical="top" wrapText="1"/>
    </xf>
    <xf numFmtId="0" fontId="2" fillId="0" borderId="18" xfId="0" applyFont="1" applyFill="1" applyBorder="1" applyAlignment="1" applyProtection="1">
      <alignment horizontal="right" vertical="top" wrapText="1"/>
    </xf>
    <xf numFmtId="0" fontId="2" fillId="0" borderId="15" xfId="0" applyFont="1" applyFill="1" applyBorder="1" applyAlignment="1" applyProtection="1">
      <alignment horizontal="right" vertical="top" wrapText="1"/>
    </xf>
    <xf numFmtId="0" fontId="7" fillId="0" borderId="35" xfId="0" applyFont="1" applyBorder="1" applyAlignment="1" applyProtection="1">
      <alignment horizontal="right" vertical="top" wrapText="1"/>
    </xf>
    <xf numFmtId="0" fontId="7" fillId="0" borderId="34" xfId="0" applyFont="1" applyBorder="1" applyAlignment="1" applyProtection="1">
      <alignment horizontal="right" vertical="top" wrapText="1"/>
    </xf>
    <xf numFmtId="0" fontId="7" fillId="0" borderId="30" xfId="0" applyFont="1" applyBorder="1" applyAlignment="1" applyProtection="1">
      <alignment horizontal="right" vertical="top" wrapText="1"/>
    </xf>
    <xf numFmtId="0" fontId="7" fillId="0" borderId="8" xfId="0" applyFont="1" applyBorder="1" applyAlignment="1" applyProtection="1">
      <alignment horizontal="right" vertical="top" wrapText="1"/>
    </xf>
    <xf numFmtId="0" fontId="5" fillId="0" borderId="0" xfId="0" applyFont="1" applyBorder="1" applyAlignment="1" applyProtection="1">
      <alignment horizontal="right" vertical="center" wrapText="1"/>
    </xf>
    <xf numFmtId="0" fontId="0" fillId="0" borderId="3" xfId="0" applyBorder="1" applyAlignment="1" applyProtection="1">
      <alignment vertical="center"/>
    </xf>
    <xf numFmtId="0" fontId="0" fillId="0" borderId="0" xfId="0" applyAlignment="1">
      <alignment horizontal="left" wrapText="1"/>
    </xf>
    <xf numFmtId="0" fontId="0" fillId="0" borderId="0" xfId="0"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wrapText="1"/>
    </xf>
    <xf numFmtId="0" fontId="0" fillId="0" borderId="26" xfId="0" applyFont="1" applyBorder="1" applyAlignment="1" applyProtection="1">
      <alignment vertical="center"/>
    </xf>
    <xf numFmtId="0" fontId="0" fillId="0" borderId="17" xfId="0" applyFont="1" applyBorder="1" applyAlignment="1" applyProtection="1">
      <alignment vertical="center"/>
    </xf>
    <xf numFmtId="0" fontId="0" fillId="0" borderId="21" xfId="0" applyFont="1" applyBorder="1" applyAlignment="1" applyProtection="1">
      <alignment vertical="center"/>
    </xf>
    <xf numFmtId="0" fontId="0" fillId="0" borderId="20" xfId="0" applyFont="1" applyBorder="1" applyAlignment="1" applyProtection="1">
      <alignment vertical="center"/>
    </xf>
    <xf numFmtId="0" fontId="7" fillId="0" borderId="26" xfId="0" applyFont="1" applyBorder="1" applyAlignment="1" applyProtection="1">
      <alignment vertical="center"/>
    </xf>
    <xf numFmtId="0" fontId="0" fillId="0" borderId="26" xfId="0" applyFont="1" applyFill="1" applyBorder="1" applyAlignment="1" applyProtection="1">
      <alignment vertical="center"/>
    </xf>
    <xf numFmtId="0" fontId="0" fillId="0" borderId="0" xfId="0" applyFont="1" applyBorder="1" applyAlignment="1" applyProtection="1">
      <alignment vertical="center"/>
    </xf>
    <xf numFmtId="0" fontId="7" fillId="0" borderId="9" xfId="0" applyFont="1" applyBorder="1" applyAlignment="1" applyProtection="1">
      <alignment horizontal="right" vertical="top" wrapText="1"/>
    </xf>
    <xf numFmtId="0" fontId="7" fillId="0" borderId="27" xfId="0" applyFont="1" applyBorder="1" applyAlignment="1" applyProtection="1">
      <alignment horizontal="right" vertical="top" wrapText="1"/>
    </xf>
    <xf numFmtId="0" fontId="7" fillId="0" borderId="7" xfId="0" applyFont="1" applyBorder="1" applyAlignment="1" applyProtection="1">
      <alignment horizontal="right" vertical="top" wrapText="1"/>
    </xf>
    <xf numFmtId="0" fontId="7" fillId="0" borderId="10" xfId="0" applyFont="1" applyBorder="1" applyAlignment="1" applyProtection="1">
      <alignment horizontal="right" vertical="top" wrapText="1"/>
    </xf>
    <xf numFmtId="0" fontId="0" fillId="0" borderId="0" xfId="0" applyFont="1" applyBorder="1" applyAlignment="1" applyProtection="1">
      <alignment horizontal="right" vertical="center" wrapText="1"/>
    </xf>
    <xf numFmtId="0" fontId="0" fillId="0" borderId="0" xfId="0" applyBorder="1" applyAlignment="1" applyProtection="1">
      <alignment vertical="center"/>
    </xf>
    <xf numFmtId="0" fontId="15" fillId="0" borderId="8" xfId="3" applyFill="1" applyBorder="1" applyAlignment="1" applyProtection="1">
      <alignment horizontal="center" vertical="center"/>
    </xf>
    <xf numFmtId="0" fontId="13" fillId="0" borderId="8"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0" fillId="0" borderId="3" xfId="0" applyFont="1" applyBorder="1" applyAlignment="1" applyProtection="1">
      <alignment vertical="center" wrapText="1"/>
    </xf>
    <xf numFmtId="0" fontId="0" fillId="0" borderId="0" xfId="0" applyAlignment="1" applyProtection="1">
      <alignment wrapText="1"/>
    </xf>
    <xf numFmtId="0" fontId="0" fillId="0" borderId="0" xfId="0" applyAlignment="1" applyProtection="1">
      <alignment vertical="center" wrapText="1"/>
    </xf>
    <xf numFmtId="0" fontId="19" fillId="10" borderId="0" xfId="0" applyFont="1" applyFill="1" applyBorder="1" applyAlignment="1" applyProtection="1">
      <alignment horizontal="center" vertical="center" wrapText="1"/>
    </xf>
    <xf numFmtId="0" fontId="0" fillId="10" borderId="0" xfId="0" applyFill="1" applyAlignment="1" applyProtection="1">
      <alignment vertical="center"/>
    </xf>
    <xf numFmtId="0" fontId="19" fillId="10" borderId="8" xfId="0" applyFont="1" applyFill="1" applyBorder="1" applyAlignment="1" applyProtection="1">
      <alignment horizontal="center" vertical="center" wrapText="1"/>
    </xf>
    <xf numFmtId="0" fontId="2" fillId="5" borderId="31" xfId="0" applyFont="1" applyFill="1" applyBorder="1" applyAlignment="1" applyProtection="1">
      <alignment horizontal="center" vertical="center" wrapText="1"/>
    </xf>
    <xf numFmtId="0" fontId="7" fillId="0" borderId="0" xfId="0" applyFont="1" applyAlignment="1">
      <alignment vertical="center" wrapText="1"/>
    </xf>
    <xf numFmtId="0" fontId="0" fillId="0" borderId="0" xfId="0" applyProtection="1"/>
    <xf numFmtId="0" fontId="0" fillId="0" borderId="0" xfId="0" applyFill="1" applyAlignment="1">
      <alignment wrapText="1"/>
    </xf>
    <xf numFmtId="0" fontId="0" fillId="0" borderId="0" xfId="0" applyFill="1" applyAlignment="1">
      <alignment horizontal="center" vertical="center" wrapText="1"/>
    </xf>
    <xf numFmtId="0" fontId="7" fillId="0" borderId="1" xfId="0" applyFont="1" applyBorder="1" applyAlignment="1" applyProtection="1">
      <alignment vertical="center" wrapText="1"/>
    </xf>
    <xf numFmtId="0" fontId="7" fillId="0" borderId="0" xfId="0" applyFont="1" applyAlignment="1">
      <alignment vertical="center" wrapText="1"/>
    </xf>
    <xf numFmtId="0" fontId="7" fillId="0" borderId="0" xfId="0" applyFont="1" applyAlignment="1">
      <alignment vertical="center" wrapText="1"/>
    </xf>
    <xf numFmtId="0" fontId="34" fillId="0" borderId="0" xfId="0" applyFont="1" applyAlignment="1">
      <alignment vertical="center"/>
    </xf>
    <xf numFmtId="0" fontId="0" fillId="0" borderId="0" xfId="0" applyAlignment="1">
      <alignment vertical="center"/>
    </xf>
    <xf numFmtId="0" fontId="35" fillId="0" borderId="0" xfId="0" applyFont="1" applyAlignment="1">
      <alignment vertical="center"/>
    </xf>
    <xf numFmtId="0" fontId="36" fillId="0" borderId="0" xfId="0" applyFont="1" applyAlignment="1">
      <alignment horizontal="left" vertical="center"/>
    </xf>
    <xf numFmtId="0" fontId="35" fillId="0" borderId="0" xfId="0" applyFont="1" applyAlignment="1">
      <alignment horizontal="left" vertical="center"/>
    </xf>
    <xf numFmtId="0" fontId="15" fillId="0" borderId="0" xfId="3" applyAlignment="1">
      <alignment vertical="center"/>
    </xf>
    <xf numFmtId="0" fontId="38" fillId="0" borderId="0" xfId="0" applyFont="1" applyAlignment="1">
      <alignment vertical="center"/>
    </xf>
    <xf numFmtId="0" fontId="40" fillId="0" borderId="0" xfId="0" applyFont="1" applyAlignment="1">
      <alignment horizontal="left" vertical="center"/>
    </xf>
    <xf numFmtId="0" fontId="9" fillId="0" borderId="0" xfId="0" applyFont="1" applyAlignment="1">
      <alignment vertical="center"/>
    </xf>
    <xf numFmtId="0" fontId="7" fillId="0" borderId="0" xfId="0" applyFont="1" applyAlignment="1">
      <alignment horizontal="left" vertical="center"/>
    </xf>
    <xf numFmtId="0" fontId="2" fillId="12" borderId="17" xfId="0" applyFont="1" applyFill="1" applyBorder="1" applyAlignment="1" applyProtection="1">
      <alignment horizontal="center" vertical="center" wrapText="1"/>
    </xf>
    <xf numFmtId="0" fontId="5" fillId="0" borderId="6" xfId="0" applyFont="1" applyFill="1" applyBorder="1" applyAlignment="1" applyProtection="1">
      <alignment horizontal="right" vertical="center" wrapText="1"/>
    </xf>
    <xf numFmtId="0" fontId="5" fillId="0" borderId="1" xfId="0" applyFont="1" applyFill="1" applyBorder="1" applyAlignment="1" applyProtection="1">
      <alignment horizontal="right" vertical="center" wrapText="1"/>
    </xf>
    <xf numFmtId="0" fontId="20" fillId="0" borderId="22" xfId="0" applyFont="1" applyFill="1" applyBorder="1" applyAlignment="1" applyProtection="1">
      <alignment horizontal="right" vertical="center" wrapText="1"/>
    </xf>
    <xf numFmtId="0" fontId="5" fillId="0" borderId="23" xfId="0" applyFont="1" applyFill="1" applyBorder="1" applyAlignment="1" applyProtection="1">
      <alignment horizontal="right" vertical="center" wrapText="1"/>
    </xf>
    <xf numFmtId="0" fontId="20" fillId="0" borderId="4" xfId="0" applyFont="1" applyFill="1" applyBorder="1" applyAlignment="1" applyProtection="1">
      <alignment horizontal="right" vertical="center" wrapText="1"/>
    </xf>
    <xf numFmtId="0" fontId="5" fillId="6" borderId="2" xfId="0" applyFont="1" applyFill="1" applyBorder="1" applyAlignment="1" applyProtection="1">
      <alignment horizontal="right" vertical="center" wrapText="1"/>
    </xf>
    <xf numFmtId="0" fontId="5" fillId="6" borderId="9" xfId="0" applyFont="1" applyFill="1" applyBorder="1" applyAlignment="1" applyProtection="1">
      <alignment horizontal="right" vertical="center" wrapText="1"/>
    </xf>
    <xf numFmtId="0" fontId="5" fillId="3" borderId="2" xfId="0" applyFont="1" applyFill="1" applyBorder="1" applyAlignment="1" applyProtection="1">
      <alignment horizontal="right" vertical="center" wrapText="1"/>
    </xf>
    <xf numFmtId="0" fontId="5" fillId="3" borderId="4" xfId="0" applyFont="1" applyFill="1" applyBorder="1" applyAlignment="1" applyProtection="1">
      <alignment horizontal="right" vertical="center" wrapText="1"/>
    </xf>
    <xf numFmtId="0" fontId="7" fillId="3" borderId="4" xfId="0" applyFont="1" applyFill="1" applyBorder="1" applyAlignment="1" applyProtection="1">
      <alignment horizontal="right" vertical="center" wrapText="1"/>
    </xf>
    <xf numFmtId="0" fontId="7" fillId="3" borderId="0" xfId="0" applyFont="1" applyFill="1" applyAlignment="1" applyProtection="1">
      <alignment horizontal="right" vertical="center" wrapText="1"/>
    </xf>
    <xf numFmtId="0" fontId="5" fillId="0" borderId="2" xfId="0" applyFont="1" applyFill="1" applyBorder="1" applyAlignment="1" applyProtection="1">
      <alignment horizontal="right" vertical="center" wrapText="1"/>
      <protection locked="0"/>
    </xf>
    <xf numFmtId="0" fontId="5" fillId="3" borderId="2" xfId="0" applyFont="1" applyFill="1" applyBorder="1" applyAlignment="1" applyProtection="1">
      <alignment horizontal="right" vertical="center" wrapText="1"/>
      <protection locked="0"/>
    </xf>
    <xf numFmtId="0" fontId="13" fillId="6" borderId="2" xfId="0" applyFont="1" applyFill="1" applyBorder="1" applyAlignment="1" applyProtection="1">
      <alignment horizontal="right" vertical="center" wrapText="1"/>
    </xf>
    <xf numFmtId="0" fontId="7" fillId="0" borderId="9" xfId="0" applyFont="1" applyFill="1" applyBorder="1" applyAlignment="1" applyProtection="1">
      <alignment horizontal="right" vertical="center" wrapText="1"/>
    </xf>
    <xf numFmtId="0" fontId="7" fillId="0" borderId="2" xfId="0" applyFont="1" applyFill="1" applyBorder="1" applyAlignment="1" applyProtection="1">
      <alignment horizontal="right" vertical="center" wrapText="1"/>
    </xf>
    <xf numFmtId="0" fontId="7" fillId="0" borderId="2" xfId="0" applyFont="1" applyBorder="1" applyAlignment="1" applyProtection="1">
      <alignment horizontal="right" vertical="center" wrapText="1"/>
    </xf>
    <xf numFmtId="0" fontId="7" fillId="0" borderId="23" xfId="0" applyFont="1" applyFill="1" applyBorder="1" applyAlignment="1" applyProtection="1">
      <alignment horizontal="right" vertical="center" wrapText="1"/>
    </xf>
    <xf numFmtId="0" fontId="5" fillId="2" borderId="2" xfId="0" applyFont="1" applyFill="1" applyBorder="1" applyAlignment="1" applyProtection="1">
      <alignment horizontal="right" vertical="center" wrapText="1"/>
    </xf>
    <xf numFmtId="0" fontId="5" fillId="2" borderId="9" xfId="0" applyFont="1" applyFill="1" applyBorder="1" applyAlignment="1" applyProtection="1">
      <alignment horizontal="right" vertical="center" wrapText="1"/>
    </xf>
    <xf numFmtId="0" fontId="5" fillId="11" borderId="2" xfId="0" applyFont="1" applyFill="1" applyBorder="1" applyAlignment="1" applyProtection="1">
      <alignment horizontal="right" vertical="center" wrapText="1"/>
    </xf>
    <xf numFmtId="0" fontId="7" fillId="11" borderId="4" xfId="0" applyFont="1" applyFill="1" applyBorder="1" applyAlignment="1" applyProtection="1">
      <alignment horizontal="right" vertical="center" wrapText="1"/>
    </xf>
    <xf numFmtId="0" fontId="7" fillId="11" borderId="2" xfId="0" applyFont="1" applyFill="1" applyBorder="1" applyAlignment="1" applyProtection="1">
      <alignment horizontal="right" vertical="center" wrapText="1"/>
    </xf>
    <xf numFmtId="0" fontId="7" fillId="11" borderId="0" xfId="0" applyFont="1" applyFill="1" applyAlignment="1" applyProtection="1">
      <alignment horizontal="right" vertical="center" wrapText="1"/>
    </xf>
    <xf numFmtId="0" fontId="7" fillId="6" borderId="4" xfId="0" applyFont="1" applyFill="1" applyBorder="1" applyAlignment="1" applyProtection="1">
      <alignment horizontal="right" vertical="center" wrapText="1"/>
    </xf>
    <xf numFmtId="0" fontId="7" fillId="3" borderId="2" xfId="0" applyFont="1" applyFill="1" applyBorder="1" applyAlignment="1" applyProtection="1">
      <alignment horizontal="right" vertical="center" wrapText="1"/>
    </xf>
    <xf numFmtId="0" fontId="5" fillId="6" borderId="27" xfId="0" applyFont="1" applyFill="1" applyBorder="1" applyAlignment="1" applyProtection="1">
      <alignment horizontal="right" vertical="center" wrapText="1"/>
    </xf>
    <xf numFmtId="0" fontId="5" fillId="3" borderId="34" xfId="0" applyFont="1" applyFill="1" applyBorder="1" applyAlignment="1" applyProtection="1">
      <alignment horizontal="right" vertical="center" wrapText="1"/>
      <protection locked="0"/>
    </xf>
    <xf numFmtId="0" fontId="5" fillId="3" borderId="34" xfId="0" applyFont="1" applyFill="1" applyBorder="1" applyAlignment="1" applyProtection="1">
      <alignment horizontal="right" vertical="center" wrapText="1"/>
    </xf>
    <xf numFmtId="0" fontId="5" fillId="3" borderId="27" xfId="0" applyFont="1" applyFill="1" applyBorder="1" applyAlignment="1" applyProtection="1">
      <alignment horizontal="right" vertical="center" wrapText="1"/>
    </xf>
    <xf numFmtId="0" fontId="7" fillId="3" borderId="27" xfId="0" applyFont="1" applyFill="1" applyBorder="1" applyAlignment="1" applyProtection="1">
      <alignment horizontal="right" vertical="center" wrapText="1"/>
    </xf>
    <xf numFmtId="0" fontId="7" fillId="3" borderId="3" xfId="0" applyFont="1" applyFill="1" applyBorder="1" applyAlignment="1" applyProtection="1">
      <alignment horizontal="right" vertical="center" wrapText="1"/>
    </xf>
    <xf numFmtId="0" fontId="2" fillId="0" borderId="12" xfId="0" applyFont="1" applyFill="1" applyBorder="1" applyAlignment="1" applyProtection="1">
      <alignment horizontal="right" vertical="center" wrapText="1"/>
    </xf>
    <xf numFmtId="0" fontId="2" fillId="0" borderId="4" xfId="0" applyFont="1" applyFill="1" applyBorder="1" applyAlignment="1" applyProtection="1">
      <alignment horizontal="right" vertical="center" wrapText="1"/>
    </xf>
    <xf numFmtId="0" fontId="2" fillId="0" borderId="22" xfId="0" applyFont="1" applyFill="1" applyBorder="1" applyAlignment="1" applyProtection="1">
      <alignment horizontal="right" vertical="center" wrapText="1"/>
    </xf>
    <xf numFmtId="0" fontId="2" fillId="0" borderId="9" xfId="0" applyFont="1" applyFill="1" applyBorder="1" applyAlignment="1" applyProtection="1">
      <alignment horizontal="right" vertical="center" wrapText="1"/>
    </xf>
    <xf numFmtId="0" fontId="2" fillId="0" borderId="11" xfId="0" applyFont="1" applyFill="1" applyBorder="1" applyAlignment="1" applyProtection="1">
      <alignment horizontal="right" vertical="center" wrapText="1"/>
    </xf>
    <xf numFmtId="0" fontId="5" fillId="6" borderId="11" xfId="0" applyFont="1" applyFill="1" applyBorder="1" applyAlignment="1" applyProtection="1">
      <alignment horizontal="right" vertical="center" wrapText="1"/>
    </xf>
    <xf numFmtId="0" fontId="5" fillId="3" borderId="4" xfId="0" applyFont="1" applyFill="1" applyBorder="1" applyAlignment="1" applyProtection="1">
      <alignment horizontal="right" vertical="center" wrapText="1"/>
      <protection locked="0"/>
    </xf>
    <xf numFmtId="0" fontId="5" fillId="3" borderId="0" xfId="0" applyFont="1" applyFill="1" applyBorder="1" applyAlignment="1" applyProtection="1">
      <alignment horizontal="right" vertical="center" wrapText="1"/>
      <protection locked="0"/>
    </xf>
    <xf numFmtId="0" fontId="7" fillId="6" borderId="2" xfId="0" applyFont="1" applyFill="1" applyBorder="1" applyAlignment="1" applyProtection="1">
      <alignment horizontal="right" vertical="center" wrapText="1"/>
    </xf>
    <xf numFmtId="0" fontId="7" fillId="2" borderId="2" xfId="0" applyFont="1" applyFill="1" applyBorder="1" applyAlignment="1" applyProtection="1">
      <alignment horizontal="right" vertical="center" wrapText="1"/>
    </xf>
    <xf numFmtId="0" fontId="5" fillId="2" borderId="23" xfId="0" applyFont="1" applyFill="1" applyBorder="1" applyAlignment="1" applyProtection="1">
      <alignment horizontal="right" vertical="center" wrapText="1"/>
    </xf>
    <xf numFmtId="0" fontId="5" fillId="6" borderId="23" xfId="0" applyFont="1" applyFill="1" applyBorder="1" applyAlignment="1" applyProtection="1">
      <alignment horizontal="right" vertical="center" wrapText="1"/>
    </xf>
    <xf numFmtId="0" fontId="5" fillId="6" borderId="34" xfId="0" applyFont="1" applyFill="1" applyBorder="1" applyAlignment="1" applyProtection="1">
      <alignment horizontal="right" vertical="center" wrapText="1"/>
    </xf>
    <xf numFmtId="0" fontId="7" fillId="6" borderId="34" xfId="0" applyFont="1" applyFill="1" applyBorder="1" applyAlignment="1" applyProtection="1">
      <alignment horizontal="right" vertical="center" wrapText="1"/>
    </xf>
    <xf numFmtId="0" fontId="5" fillId="6" borderId="30" xfId="0" applyFont="1" applyFill="1" applyBorder="1" applyAlignment="1" applyProtection="1">
      <alignment horizontal="right" vertical="center" wrapText="1"/>
    </xf>
    <xf numFmtId="0" fontId="7" fillId="3" borderId="34" xfId="0" applyFont="1" applyFill="1" applyBorder="1" applyAlignment="1" applyProtection="1">
      <alignment horizontal="right" vertical="center" wrapText="1"/>
    </xf>
    <xf numFmtId="0" fontId="7" fillId="0" borderId="0" xfId="0" applyFont="1" applyBorder="1" applyAlignment="1" applyProtection="1">
      <alignment horizontal="right" vertical="center" wrapText="1"/>
    </xf>
    <xf numFmtId="0" fontId="7" fillId="0" borderId="9" xfId="0" applyFont="1" applyBorder="1" applyAlignment="1" applyProtection="1">
      <alignment horizontal="right" vertical="center" wrapText="1"/>
    </xf>
    <xf numFmtId="0" fontId="5" fillId="3" borderId="32" xfId="0" applyFont="1" applyFill="1" applyBorder="1" applyAlignment="1" applyProtection="1">
      <alignment horizontal="right" vertical="center" wrapText="1"/>
    </xf>
    <xf numFmtId="0" fontId="29" fillId="3" borderId="0" xfId="0" applyFont="1" applyFill="1" applyAlignment="1" applyProtection="1">
      <alignment horizontal="right" vertical="center" wrapText="1"/>
    </xf>
    <xf numFmtId="0" fontId="7" fillId="3" borderId="9" xfId="0" applyFont="1" applyFill="1" applyBorder="1" applyAlignment="1" applyProtection="1">
      <alignment horizontal="right" vertical="center" wrapText="1"/>
    </xf>
    <xf numFmtId="0" fontId="29" fillId="3" borderId="4" xfId="0" applyFont="1" applyFill="1" applyBorder="1" applyAlignment="1" applyProtection="1">
      <alignment horizontal="right" vertical="center" wrapText="1"/>
    </xf>
    <xf numFmtId="0" fontId="5" fillId="3" borderId="0" xfId="0" applyFont="1" applyFill="1" applyBorder="1" applyAlignment="1" applyProtection="1">
      <alignment horizontal="right" vertical="center" wrapText="1"/>
    </xf>
    <xf numFmtId="0" fontId="5" fillId="0" borderId="4" xfId="0" applyFont="1" applyFill="1" applyBorder="1" applyAlignment="1" applyProtection="1">
      <alignment horizontal="right" vertical="center" wrapText="1"/>
      <protection locked="0"/>
    </xf>
    <xf numFmtId="0" fontId="29" fillId="0" borderId="4" xfId="0" applyFont="1" applyFill="1" applyBorder="1" applyAlignment="1" applyProtection="1">
      <alignment horizontal="right" vertical="center" wrapText="1"/>
    </xf>
    <xf numFmtId="0" fontId="5" fillId="11" borderId="2" xfId="0" applyFont="1" applyFill="1" applyBorder="1" applyAlignment="1" applyProtection="1">
      <alignment horizontal="right" vertical="center" wrapText="1"/>
      <protection locked="0"/>
    </xf>
    <xf numFmtId="0" fontId="29" fillId="11" borderId="4" xfId="0" applyFont="1" applyFill="1" applyBorder="1" applyAlignment="1" applyProtection="1">
      <alignment horizontal="right" vertical="center" wrapText="1"/>
    </xf>
    <xf numFmtId="0" fontId="7" fillId="11" borderId="9" xfId="0" applyFont="1" applyFill="1" applyBorder="1" applyAlignment="1" applyProtection="1">
      <alignment horizontal="right" vertical="center" wrapText="1"/>
    </xf>
    <xf numFmtId="0" fontId="7" fillId="0" borderId="0" xfId="0" applyFont="1" applyFill="1" applyBorder="1" applyAlignment="1" applyProtection="1">
      <alignment horizontal="right" vertical="center" wrapText="1"/>
    </xf>
    <xf numFmtId="0" fontId="7" fillId="3" borderId="0" xfId="0" applyFont="1" applyFill="1" applyBorder="1" applyAlignment="1" applyProtection="1">
      <alignment horizontal="right" vertical="center" wrapText="1"/>
    </xf>
    <xf numFmtId="0" fontId="30" fillId="3" borderId="0" xfId="2" applyFont="1" applyFill="1" applyAlignment="1" applyProtection="1">
      <alignment horizontal="right" vertical="center" wrapText="1"/>
    </xf>
    <xf numFmtId="0" fontId="7" fillId="3" borderId="32" xfId="0" applyFont="1" applyFill="1" applyBorder="1" applyAlignment="1" applyProtection="1">
      <alignment horizontal="right" vertical="center" wrapText="1"/>
    </xf>
    <xf numFmtId="0" fontId="5" fillId="3" borderId="33" xfId="0" applyFont="1" applyFill="1" applyBorder="1" applyAlignment="1" applyProtection="1">
      <alignment horizontal="right" vertical="center" wrapText="1"/>
    </xf>
    <xf numFmtId="0" fontId="7" fillId="3" borderId="33" xfId="0" applyFont="1" applyFill="1" applyBorder="1" applyAlignment="1" applyProtection="1">
      <alignment horizontal="right" vertical="center" wrapText="1"/>
    </xf>
    <xf numFmtId="0" fontId="7" fillId="3" borderId="7" xfId="0" applyFont="1" applyFill="1" applyBorder="1" applyAlignment="1" applyProtection="1">
      <alignment horizontal="right" vertical="center" wrapText="1"/>
    </xf>
    <xf numFmtId="0" fontId="2" fillId="0" borderId="2" xfId="0" applyFont="1" applyFill="1" applyBorder="1" applyAlignment="1" applyProtection="1">
      <alignment horizontal="right" vertical="center" wrapText="1"/>
    </xf>
    <xf numFmtId="0" fontId="7" fillId="0" borderId="22" xfId="0" applyFont="1" applyBorder="1" applyAlignment="1" applyProtection="1">
      <alignment horizontal="right" vertical="center" wrapText="1"/>
    </xf>
    <xf numFmtId="0" fontId="0" fillId="0" borderId="0" xfId="0" applyBorder="1" applyAlignment="1" applyProtection="1">
      <alignment horizontal="right" vertical="center" wrapText="1"/>
    </xf>
    <xf numFmtId="0" fontId="2" fillId="6" borderId="11" xfId="0" applyFont="1" applyFill="1" applyBorder="1" applyAlignment="1" applyProtection="1">
      <alignment horizontal="right" vertical="center" wrapText="1"/>
    </xf>
    <xf numFmtId="0" fontId="5" fillId="6" borderId="0" xfId="0" applyFont="1" applyFill="1" applyBorder="1" applyAlignment="1" applyProtection="1">
      <alignment horizontal="right" vertical="center" wrapText="1"/>
    </xf>
    <xf numFmtId="0" fontId="0" fillId="3" borderId="0" xfId="0" applyFill="1" applyBorder="1" applyAlignment="1" applyProtection="1">
      <alignment horizontal="right" vertical="center" wrapText="1"/>
    </xf>
    <xf numFmtId="0" fontId="5" fillId="3" borderId="11" xfId="0" applyFont="1" applyFill="1" applyBorder="1" applyAlignment="1" applyProtection="1">
      <alignment horizontal="right" vertical="center" wrapText="1"/>
      <protection locked="0"/>
    </xf>
    <xf numFmtId="0" fontId="5" fillId="0" borderId="4" xfId="0" applyFont="1" applyBorder="1" applyAlignment="1" applyProtection="1">
      <alignment horizontal="right" vertical="center" wrapText="1"/>
    </xf>
    <xf numFmtId="0" fontId="0" fillId="0" borderId="2" xfId="0" applyBorder="1" applyAlignment="1" applyProtection="1">
      <alignment horizontal="right" vertical="center" wrapText="1"/>
    </xf>
    <xf numFmtId="0" fontId="7" fillId="11" borderId="0" xfId="0" applyFont="1" applyFill="1" applyBorder="1" applyAlignment="1" applyProtection="1">
      <alignment horizontal="right" vertical="center" wrapText="1"/>
    </xf>
    <xf numFmtId="0" fontId="5" fillId="3" borderId="35" xfId="0" applyFont="1" applyFill="1" applyBorder="1" applyAlignment="1" applyProtection="1">
      <alignment horizontal="right" vertical="center" wrapText="1"/>
      <protection locked="0"/>
    </xf>
    <xf numFmtId="0" fontId="0" fillId="3" borderId="3" xfId="0" applyFill="1" applyBorder="1" applyAlignment="1" applyProtection="1">
      <alignment horizontal="right" vertical="center" wrapText="1"/>
    </xf>
    <xf numFmtId="0" fontId="30" fillId="3" borderId="4" xfId="2" applyFont="1" applyFill="1" applyBorder="1" applyAlignment="1" applyProtection="1">
      <alignment horizontal="right" vertical="center" wrapText="1"/>
    </xf>
    <xf numFmtId="0" fontId="5" fillId="2" borderId="27" xfId="0" applyFont="1" applyFill="1" applyBorder="1" applyAlignment="1" applyProtection="1">
      <alignment horizontal="right" vertical="center" wrapText="1"/>
    </xf>
    <xf numFmtId="0" fontId="8" fillId="0" borderId="12" xfId="0" applyFont="1" applyFill="1" applyBorder="1" applyAlignment="1" applyProtection="1">
      <alignment horizontal="right" vertical="center" wrapText="1"/>
    </xf>
    <xf numFmtId="0" fontId="0" fillId="0" borderId="4" xfId="0" applyBorder="1" applyAlignment="1" applyProtection="1">
      <alignment horizontal="right" vertical="center" wrapText="1"/>
    </xf>
    <xf numFmtId="0" fontId="8" fillId="0" borderId="11" xfId="0" applyFont="1" applyFill="1" applyBorder="1" applyAlignment="1" applyProtection="1">
      <alignment horizontal="right" vertical="center" wrapText="1"/>
    </xf>
    <xf numFmtId="0" fontId="5" fillId="0" borderId="32" xfId="0" applyFont="1" applyFill="1" applyBorder="1" applyAlignment="1" applyProtection="1">
      <alignment horizontal="right" vertical="center" wrapText="1"/>
    </xf>
    <xf numFmtId="0" fontId="0" fillId="3" borderId="4" xfId="0" applyFill="1" applyBorder="1" applyAlignment="1" applyProtection="1">
      <alignment horizontal="right" vertical="center" wrapText="1"/>
    </xf>
    <xf numFmtId="0" fontId="5" fillId="6" borderId="32" xfId="0" applyFont="1" applyFill="1" applyBorder="1" applyAlignment="1" applyProtection="1">
      <alignment horizontal="right" vertical="center" wrapText="1"/>
    </xf>
    <xf numFmtId="0" fontId="0" fillId="0" borderId="2" xfId="0" applyFont="1" applyBorder="1" applyAlignment="1" applyProtection="1">
      <alignment horizontal="right" vertical="center" wrapText="1"/>
    </xf>
    <xf numFmtId="0" fontId="0" fillId="0" borderId="4" xfId="0" applyFill="1" applyBorder="1" applyAlignment="1" applyProtection="1">
      <alignment horizontal="right" vertical="center" wrapText="1"/>
    </xf>
    <xf numFmtId="0" fontId="5" fillId="6" borderId="35" xfId="0" applyFont="1" applyFill="1" applyBorder="1" applyAlignment="1" applyProtection="1">
      <alignment horizontal="right" vertical="center" wrapText="1"/>
    </xf>
    <xf numFmtId="0" fontId="0" fillId="3" borderId="27" xfId="0" applyFill="1" applyBorder="1" applyAlignment="1" applyProtection="1">
      <alignment horizontal="right" vertical="center" wrapText="1"/>
    </xf>
    <xf numFmtId="0" fontId="13" fillId="0" borderId="12" xfId="0" applyFont="1" applyFill="1" applyBorder="1" applyAlignment="1" applyProtection="1">
      <alignment horizontal="right" vertical="center" wrapText="1"/>
    </xf>
    <xf numFmtId="0" fontId="13" fillId="0" borderId="22" xfId="0" applyFont="1" applyFill="1" applyBorder="1" applyAlignment="1" applyProtection="1">
      <alignment horizontal="right" vertical="center" wrapText="1"/>
    </xf>
    <xf numFmtId="0" fontId="13" fillId="0" borderId="29" xfId="0" applyFont="1" applyFill="1" applyBorder="1" applyAlignment="1" applyProtection="1">
      <alignment horizontal="right" vertical="center" wrapText="1"/>
    </xf>
    <xf numFmtId="0" fontId="13" fillId="0" borderId="4" xfId="0"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0" fontId="13" fillId="0" borderId="0" xfId="0" applyFont="1" applyFill="1" applyBorder="1" applyAlignment="1" applyProtection="1">
      <alignment horizontal="right" vertical="center" wrapText="1"/>
    </xf>
    <xf numFmtId="0" fontId="21" fillId="0" borderId="4" xfId="0" applyFont="1" applyFill="1" applyBorder="1" applyAlignment="1" applyProtection="1">
      <alignment horizontal="right" vertical="center" wrapText="1"/>
    </xf>
    <xf numFmtId="0" fontId="13" fillId="0" borderId="11" xfId="0" applyFont="1" applyFill="1" applyBorder="1" applyAlignment="1" applyProtection="1">
      <alignment horizontal="right" vertical="center" wrapText="1"/>
    </xf>
    <xf numFmtId="0" fontId="13" fillId="0" borderId="2" xfId="0" applyFont="1" applyFill="1" applyBorder="1" applyAlignment="1" applyProtection="1">
      <alignment horizontal="right" vertical="center" wrapText="1"/>
    </xf>
    <xf numFmtId="0" fontId="13" fillId="0" borderId="23" xfId="0" applyFont="1" applyFill="1" applyBorder="1" applyAlignment="1" applyProtection="1">
      <alignment horizontal="right" vertical="center" wrapText="1"/>
    </xf>
    <xf numFmtId="0" fontId="0" fillId="0" borderId="9" xfId="0" applyBorder="1" applyAlignment="1" applyProtection="1">
      <alignment horizontal="right" vertical="center" wrapText="1"/>
    </xf>
    <xf numFmtId="0" fontId="0" fillId="0" borderId="22" xfId="0" applyBorder="1" applyAlignment="1" applyProtection="1">
      <alignment horizontal="right" vertical="center" wrapText="1"/>
    </xf>
    <xf numFmtId="0" fontId="0" fillId="0" borderId="0" xfId="0" applyFill="1" applyAlignment="1" applyProtection="1">
      <alignment horizontal="right" vertical="center" wrapText="1"/>
    </xf>
    <xf numFmtId="0" fontId="0" fillId="0" borderId="32" xfId="0" applyBorder="1" applyAlignment="1" applyProtection="1">
      <alignment horizontal="right" vertical="center" wrapText="1"/>
    </xf>
    <xf numFmtId="0" fontId="0" fillId="0" borderId="23" xfId="0" applyBorder="1" applyAlignment="1" applyProtection="1">
      <alignment horizontal="right" vertical="center" wrapText="1"/>
    </xf>
    <xf numFmtId="0" fontId="0" fillId="3" borderId="23" xfId="0" applyFill="1" applyBorder="1" applyAlignment="1" applyProtection="1">
      <alignment horizontal="right" vertical="center" wrapText="1"/>
    </xf>
    <xf numFmtId="0" fontId="0" fillId="11" borderId="4" xfId="0" applyFill="1" applyBorder="1" applyAlignment="1" applyProtection="1">
      <alignment horizontal="right" vertical="center" wrapText="1"/>
    </xf>
    <xf numFmtId="0" fontId="0" fillId="11" borderId="23" xfId="0" applyFill="1" applyBorder="1" applyAlignment="1" applyProtection="1">
      <alignment horizontal="right" vertical="center" wrapText="1"/>
    </xf>
    <xf numFmtId="0" fontId="0" fillId="3" borderId="30" xfId="0" applyFill="1" applyBorder="1" applyAlignment="1" applyProtection="1">
      <alignment horizontal="right" vertical="center" wrapText="1"/>
    </xf>
    <xf numFmtId="0" fontId="7" fillId="0" borderId="22" xfId="0" applyFont="1" applyFill="1" applyBorder="1" applyAlignment="1" applyProtection="1">
      <alignment horizontal="right" vertical="center" wrapText="1"/>
    </xf>
    <xf numFmtId="0" fontId="0" fillId="3" borderId="9" xfId="0" applyFill="1" applyBorder="1" applyAlignment="1" applyProtection="1">
      <alignment horizontal="right" vertical="center" wrapText="1"/>
    </xf>
    <xf numFmtId="0" fontId="0" fillId="0" borderId="9" xfId="0" applyFill="1" applyBorder="1" applyAlignment="1" applyProtection="1">
      <alignment horizontal="right" vertical="center" wrapText="1"/>
    </xf>
    <xf numFmtId="0" fontId="0" fillId="11" borderId="9" xfId="0" applyFill="1" applyBorder="1" applyAlignment="1" applyProtection="1">
      <alignment horizontal="right" vertical="center" wrapText="1"/>
    </xf>
    <xf numFmtId="0" fontId="0" fillId="3" borderId="7" xfId="0" applyFill="1" applyBorder="1" applyAlignment="1" applyProtection="1">
      <alignment horizontal="right" vertical="center" wrapText="1"/>
    </xf>
    <xf numFmtId="0" fontId="5" fillId="0" borderId="11" xfId="0" applyFont="1" applyFill="1" applyBorder="1" applyAlignment="1" applyProtection="1">
      <alignment horizontal="right" vertical="center" wrapText="1"/>
      <protection locked="0"/>
    </xf>
    <xf numFmtId="0" fontId="13" fillId="0" borderId="8" xfId="0" applyFont="1" applyFill="1" applyBorder="1" applyAlignment="1" applyProtection="1">
      <alignment horizontal="left" vertical="center" wrapText="1"/>
    </xf>
    <xf numFmtId="0" fontId="21" fillId="0" borderId="8"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20" fillId="0" borderId="8" xfId="0" applyFont="1" applyBorder="1" applyAlignment="1" applyProtection="1">
      <alignment horizontal="left" vertical="center" wrapText="1"/>
    </xf>
    <xf numFmtId="0" fontId="5" fillId="0" borderId="8" xfId="0" applyFont="1" applyBorder="1" applyAlignment="1" applyProtection="1">
      <alignment horizontal="right" vertical="center" wrapText="1"/>
    </xf>
    <xf numFmtId="0" fontId="2" fillId="0" borderId="22"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0" fillId="0" borderId="0" xfId="0" applyFont="1" applyAlignment="1" applyProtection="1">
      <alignment vertical="center" wrapText="1"/>
    </xf>
    <xf numFmtId="0" fontId="7" fillId="6" borderId="0" xfId="0" applyFont="1" applyFill="1" applyAlignment="1" applyProtection="1">
      <alignment horizontal="right" vertical="center" wrapText="1"/>
    </xf>
    <xf numFmtId="0" fontId="5" fillId="6" borderId="7" xfId="0" applyFont="1" applyFill="1" applyBorder="1" applyAlignment="1" applyProtection="1">
      <alignment horizontal="right" vertical="center" wrapText="1"/>
    </xf>
    <xf numFmtId="0" fontId="10" fillId="0" borderId="0" xfId="0" applyFont="1" applyAlignment="1" applyProtection="1">
      <alignment horizontal="center" vertical="center"/>
    </xf>
    <xf numFmtId="0" fontId="7" fillId="0" borderId="0" xfId="0" applyFont="1" applyAlignment="1" applyProtection="1">
      <alignment horizontal="right" vertical="center"/>
    </xf>
    <xf numFmtId="0" fontId="5" fillId="0" borderId="22" xfId="0" applyFont="1" applyFill="1" applyBorder="1" applyAlignment="1" applyProtection="1">
      <alignment horizontal="right" vertical="center" wrapText="1"/>
      <protection locked="0"/>
    </xf>
    <xf numFmtId="0" fontId="7" fillId="0" borderId="2" xfId="0" applyFont="1" applyFill="1" applyBorder="1" applyAlignment="1" applyProtection="1">
      <alignment horizontal="right" vertical="center" wrapText="1"/>
      <protection locked="0"/>
    </xf>
    <xf numFmtId="0" fontId="5" fillId="0" borderId="12" xfId="0" applyFont="1" applyFill="1" applyBorder="1" applyAlignment="1" applyProtection="1">
      <alignment horizontal="right" vertical="center" wrapText="1"/>
      <protection locked="0"/>
    </xf>
    <xf numFmtId="0" fontId="0" fillId="0" borderId="0" xfId="0" applyProtection="1">
      <protection locked="0"/>
    </xf>
    <xf numFmtId="0" fontId="7" fillId="0" borderId="0" xfId="0" applyFont="1" applyAlignment="1" applyProtection="1">
      <alignment horizontal="right" vertical="center" wrapText="1"/>
      <protection locked="0"/>
    </xf>
    <xf numFmtId="0" fontId="5" fillId="0" borderId="11" xfId="0" applyFont="1" applyBorder="1" applyAlignment="1" applyProtection="1">
      <alignment horizontal="right" vertical="center" wrapText="1"/>
      <protection locked="0"/>
    </xf>
    <xf numFmtId="0" fontId="5" fillId="0" borderId="13" xfId="0" applyFont="1" applyFill="1" applyBorder="1" applyAlignment="1" applyProtection="1">
      <alignment horizontal="right" vertical="center" wrapText="1"/>
      <protection locked="0"/>
    </xf>
    <xf numFmtId="0" fontId="7" fillId="0" borderId="4" xfId="0" applyFont="1" applyFill="1" applyBorder="1" applyAlignment="1" applyProtection="1">
      <alignment horizontal="right" vertical="center" wrapText="1"/>
      <protection locked="0"/>
    </xf>
    <xf numFmtId="0" fontId="13" fillId="0" borderId="22" xfId="0" applyFont="1" applyFill="1" applyBorder="1" applyAlignment="1" applyProtection="1">
      <alignment horizontal="right" vertical="center" wrapText="1"/>
      <protection locked="0"/>
    </xf>
    <xf numFmtId="0" fontId="13" fillId="0" borderId="4" xfId="0" applyFont="1" applyFill="1" applyBorder="1" applyAlignment="1" applyProtection="1">
      <alignment horizontal="right" vertical="center" wrapText="1"/>
      <protection locked="0"/>
    </xf>
    <xf numFmtId="0" fontId="5" fillId="0" borderId="2" xfId="0" applyFont="1" applyBorder="1" applyAlignment="1" applyProtection="1">
      <alignment horizontal="right" vertical="center" wrapText="1"/>
      <protection locked="0"/>
    </xf>
    <xf numFmtId="0" fontId="13" fillId="0" borderId="12" xfId="0" applyFont="1" applyFill="1" applyBorder="1" applyAlignment="1" applyProtection="1">
      <alignment horizontal="right" vertical="center" wrapText="1"/>
      <protection locked="0"/>
    </xf>
    <xf numFmtId="0" fontId="13" fillId="0" borderId="11" xfId="0" applyFont="1" applyFill="1" applyBorder="1" applyAlignment="1" applyProtection="1">
      <alignment horizontal="right" vertical="center" wrapText="1"/>
      <protection locked="0"/>
    </xf>
    <xf numFmtId="0" fontId="7" fillId="0" borderId="0" xfId="0" applyFont="1" applyFill="1" applyAlignment="1" applyProtection="1">
      <alignment horizontal="right" vertical="center" wrapText="1"/>
      <protection locked="0"/>
    </xf>
    <xf numFmtId="0" fontId="7" fillId="11" borderId="4" xfId="0" applyFont="1" applyFill="1" applyBorder="1" applyAlignment="1" applyProtection="1">
      <alignment horizontal="right" vertical="center" wrapText="1"/>
      <protection locked="0"/>
    </xf>
    <xf numFmtId="0" fontId="7" fillId="3" borderId="4" xfId="0" applyFont="1" applyFill="1" applyBorder="1" applyAlignment="1" applyProtection="1">
      <alignment horizontal="right" vertical="center" wrapText="1"/>
      <protection locked="0"/>
    </xf>
    <xf numFmtId="0" fontId="7" fillId="3" borderId="27" xfId="0" applyFont="1" applyFill="1" applyBorder="1" applyAlignment="1" applyProtection="1">
      <alignment horizontal="right" vertical="center" wrapText="1"/>
      <protection locked="0"/>
    </xf>
    <xf numFmtId="0" fontId="7" fillId="6" borderId="11" xfId="0" applyFont="1" applyFill="1" applyBorder="1" applyAlignment="1" applyProtection="1">
      <alignment horizontal="right" vertical="center" wrapText="1"/>
    </xf>
    <xf numFmtId="0" fontId="5" fillId="11" borderId="4" xfId="0" applyFont="1" applyFill="1" applyBorder="1" applyAlignment="1" applyProtection="1">
      <alignment horizontal="right" vertical="center" wrapText="1"/>
    </xf>
    <xf numFmtId="0" fontId="7" fillId="0" borderId="2" xfId="0" applyFont="1" applyBorder="1" applyAlignment="1" applyProtection="1">
      <alignment horizontal="right" vertical="center" wrapText="1"/>
      <protection locked="0"/>
    </xf>
    <xf numFmtId="0" fontId="5" fillId="0" borderId="13" xfId="0" applyFont="1" applyBorder="1" applyAlignment="1" applyProtection="1">
      <alignment horizontal="right" vertical="center" wrapText="1"/>
      <protection locked="0"/>
    </xf>
    <xf numFmtId="0" fontId="0" fillId="0" borderId="2" xfId="0" applyFill="1" applyBorder="1" applyAlignment="1" applyProtection="1">
      <alignment horizontal="right" vertical="center" wrapText="1"/>
      <protection locked="0"/>
    </xf>
    <xf numFmtId="0" fontId="0" fillId="0" borderId="0" xfId="0" applyAlignment="1" applyProtection="1">
      <alignment vertical="center"/>
      <protection locked="0"/>
    </xf>
    <xf numFmtId="0" fontId="7" fillId="0" borderId="3"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11" xfId="0" applyFont="1" applyBorder="1" applyAlignment="1" applyProtection="1">
      <alignment horizontal="right" vertical="center" wrapText="1"/>
      <protection locked="0"/>
    </xf>
    <xf numFmtId="0" fontId="5" fillId="11" borderId="11" xfId="0" applyFont="1" applyFill="1" applyBorder="1" applyAlignment="1" applyProtection="1">
      <alignment horizontal="right" vertical="center" wrapText="1"/>
      <protection locked="0"/>
    </xf>
    <xf numFmtId="0" fontId="9" fillId="8" borderId="15" xfId="0" applyFont="1" applyFill="1" applyBorder="1" applyAlignment="1" applyProtection="1">
      <alignment vertical="center" wrapText="1"/>
    </xf>
    <xf numFmtId="0" fontId="9" fillId="9" borderId="15" xfId="0" applyFont="1" applyFill="1" applyBorder="1" applyAlignment="1" applyProtection="1">
      <alignment vertical="center" wrapText="1"/>
    </xf>
    <xf numFmtId="0" fontId="9" fillId="9" borderId="16" xfId="0" applyFont="1" applyFill="1" applyBorder="1" applyAlignment="1" applyProtection="1">
      <alignment vertical="center" wrapText="1"/>
    </xf>
    <xf numFmtId="0" fontId="9" fillId="9" borderId="15" xfId="0" applyFont="1" applyFill="1" applyBorder="1" applyAlignment="1" applyProtection="1">
      <alignment vertical="center"/>
    </xf>
    <xf numFmtId="0" fontId="9" fillId="9" borderId="16" xfId="0" applyFont="1" applyFill="1" applyBorder="1" applyAlignment="1" applyProtection="1">
      <alignment vertical="center"/>
    </xf>
    <xf numFmtId="0" fontId="20" fillId="0" borderId="26" xfId="0" applyFont="1" applyBorder="1" applyAlignment="1" applyProtection="1">
      <alignment vertical="center" wrapText="1"/>
    </xf>
    <xf numFmtId="0" fontId="5" fillId="0" borderId="26" xfId="0" applyFont="1" applyBorder="1" applyAlignment="1" applyProtection="1">
      <alignment vertical="center" wrapText="1"/>
    </xf>
    <xf numFmtId="0" fontId="5" fillId="0" borderId="25" xfId="3" applyFont="1" applyFill="1" applyBorder="1" applyAlignment="1" applyProtection="1">
      <alignment vertical="center" wrapText="1"/>
    </xf>
    <xf numFmtId="0" fontId="13" fillId="0" borderId="13" xfId="0" applyFont="1" applyFill="1" applyBorder="1" applyAlignment="1" applyProtection="1">
      <alignment horizontal="right" vertical="center" wrapText="1"/>
    </xf>
    <xf numFmtId="0" fontId="5" fillId="2" borderId="11" xfId="0" applyFont="1" applyFill="1" applyBorder="1" applyAlignment="1" applyProtection="1">
      <alignment horizontal="right" vertical="center" wrapText="1"/>
    </xf>
    <xf numFmtId="0" fontId="13" fillId="2" borderId="11" xfId="0" applyFont="1" applyFill="1" applyBorder="1" applyAlignment="1" applyProtection="1">
      <alignment horizontal="right" vertical="center" wrapText="1"/>
    </xf>
    <xf numFmtId="0" fontId="5" fillId="0" borderId="11" xfId="0" applyFont="1" applyBorder="1" applyAlignment="1" applyProtection="1">
      <alignment horizontal="right" vertical="center" wrapText="1"/>
    </xf>
    <xf numFmtId="0" fontId="7" fillId="0" borderId="11" xfId="0" applyFont="1" applyBorder="1" applyAlignment="1" applyProtection="1">
      <alignment horizontal="right" vertical="center" wrapText="1"/>
    </xf>
    <xf numFmtId="0" fontId="5" fillId="0" borderId="11" xfId="0" applyFont="1" applyFill="1" applyBorder="1" applyAlignment="1" applyProtection="1">
      <alignment horizontal="right" vertical="center" wrapText="1"/>
    </xf>
    <xf numFmtId="164" fontId="5" fillId="2" borderId="11" xfId="5" applyNumberFormat="1" applyFont="1" applyFill="1" applyBorder="1" applyAlignment="1" applyProtection="1">
      <alignment horizontal="right" vertical="center" wrapText="1"/>
    </xf>
    <xf numFmtId="0" fontId="5" fillId="0" borderId="13" xfId="0" applyFont="1" applyBorder="1" applyAlignment="1" applyProtection="1">
      <alignment horizontal="right" vertical="center" wrapText="1"/>
    </xf>
    <xf numFmtId="0" fontId="13" fillId="6" borderId="11" xfId="0" applyFont="1" applyFill="1" applyBorder="1" applyAlignment="1" applyProtection="1">
      <alignment horizontal="right" vertical="center" wrapText="1"/>
    </xf>
    <xf numFmtId="0" fontId="20" fillId="0" borderId="25" xfId="0" applyFont="1" applyBorder="1" applyAlignment="1" applyProtection="1">
      <alignment horizontal="left" vertical="center" wrapText="1"/>
    </xf>
    <xf numFmtId="0" fontId="2" fillId="0" borderId="13" xfId="0" applyFont="1" applyFill="1" applyBorder="1" applyAlignment="1" applyProtection="1">
      <alignment horizontal="right" vertical="center" wrapText="1"/>
    </xf>
    <xf numFmtId="0" fontId="0" fillId="0" borderId="11" xfId="0" applyBorder="1" applyAlignment="1" applyProtection="1">
      <alignment horizontal="right" vertical="center" wrapText="1"/>
    </xf>
    <xf numFmtId="0" fontId="13" fillId="0" borderId="25" xfId="0" applyFont="1" applyFill="1" applyBorder="1" applyAlignment="1" applyProtection="1">
      <alignment horizontal="center" vertical="center" wrapText="1"/>
    </xf>
    <xf numFmtId="0" fontId="21" fillId="0" borderId="26" xfId="0" applyFont="1" applyBorder="1" applyAlignment="1" applyProtection="1">
      <alignment horizontal="left" vertical="center" wrapText="1"/>
    </xf>
    <xf numFmtId="0" fontId="20" fillId="0" borderId="26" xfId="2" applyFont="1" applyBorder="1" applyAlignment="1" applyProtection="1">
      <alignment horizontal="left" vertical="center" wrapText="1"/>
    </xf>
    <xf numFmtId="0" fontId="13" fillId="0" borderId="26" xfId="3" applyFont="1" applyFill="1" applyBorder="1" applyAlignment="1" applyProtection="1">
      <alignment vertical="center" wrapText="1"/>
    </xf>
    <xf numFmtId="0" fontId="0" fillId="0" borderId="0" xfId="0" applyAlignment="1">
      <alignment horizontal="left"/>
    </xf>
    <xf numFmtId="0" fontId="7" fillId="0" borderId="8" xfId="0" applyFont="1" applyBorder="1" applyAlignment="1" applyProtection="1">
      <alignment horizontal="left" vertical="center" wrapText="1"/>
    </xf>
    <xf numFmtId="0" fontId="5" fillId="2" borderId="4" xfId="0" applyFont="1" applyFill="1" applyBorder="1" applyAlignment="1" applyProtection="1">
      <alignment horizontal="right" vertical="center" wrapText="1"/>
    </xf>
    <xf numFmtId="0" fontId="5" fillId="0" borderId="0" xfId="0" applyFont="1" applyBorder="1" applyAlignment="1" applyProtection="1">
      <alignment vertical="center" wrapText="1"/>
    </xf>
    <xf numFmtId="0" fontId="13" fillId="0" borderId="26"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19" fillId="0" borderId="8"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5" fillId="0" borderId="11" xfId="0" applyFont="1" applyBorder="1" applyAlignment="1" applyProtection="1">
      <alignment horizontal="left" vertical="center" wrapText="1"/>
    </xf>
    <xf numFmtId="0" fontId="5" fillId="0" borderId="9" xfId="0" applyFont="1" applyBorder="1" applyAlignment="1" applyProtection="1">
      <alignment vertical="center" wrapText="1"/>
    </xf>
    <xf numFmtId="0" fontId="5" fillId="0" borderId="26" xfId="3" applyFont="1" applyFill="1" applyBorder="1" applyAlignment="1" applyProtection="1">
      <alignment horizontal="left" vertical="center" wrapText="1"/>
    </xf>
    <xf numFmtId="0" fontId="13" fillId="0" borderId="26" xfId="0" applyFont="1" applyBorder="1" applyAlignment="1" applyProtection="1">
      <alignment horizontal="left" vertical="center" wrapText="1"/>
    </xf>
    <xf numFmtId="0" fontId="19" fillId="0" borderId="8" xfId="0" applyFont="1" applyBorder="1" applyAlignment="1" applyProtection="1">
      <alignment horizontal="center" vertical="center" wrapText="1"/>
    </xf>
    <xf numFmtId="0" fontId="5" fillId="0" borderId="8" xfId="0" applyFont="1" applyBorder="1" applyAlignment="1" applyProtection="1">
      <alignment horizontal="left" vertical="center" wrapText="1"/>
    </xf>
    <xf numFmtId="0" fontId="19" fillId="0" borderId="8" xfId="0" applyFont="1" applyBorder="1" applyAlignment="1" applyProtection="1">
      <alignment horizontal="center" vertical="center"/>
    </xf>
    <xf numFmtId="0" fontId="19" fillId="0" borderId="0" xfId="0" applyFont="1" applyBorder="1" applyAlignment="1" applyProtection="1">
      <alignment horizontal="center" vertical="center" wrapText="1"/>
    </xf>
    <xf numFmtId="0" fontId="5" fillId="0" borderId="8" xfId="3" applyFont="1" applyFill="1" applyBorder="1" applyAlignment="1" applyProtection="1">
      <alignment horizontal="left" vertical="center" wrapText="1"/>
    </xf>
    <xf numFmtId="0" fontId="5" fillId="6" borderId="4" xfId="0" applyFont="1" applyFill="1" applyBorder="1" applyAlignment="1" applyProtection="1">
      <alignment horizontal="right" vertical="center" wrapText="1"/>
    </xf>
    <xf numFmtId="0" fontId="5" fillId="0" borderId="8"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0" xfId="0" applyFont="1" applyAlignment="1" applyProtection="1">
      <alignment vertical="center" wrapText="1"/>
    </xf>
    <xf numFmtId="0" fontId="13" fillId="0" borderId="26" xfId="2" applyFont="1" applyBorder="1" applyAlignment="1" applyProtection="1">
      <alignment horizontal="left" vertical="center" wrapText="1"/>
    </xf>
    <xf numFmtId="0" fontId="5" fillId="0" borderId="26" xfId="2" applyFont="1" applyBorder="1" applyAlignment="1" applyProtection="1">
      <alignment horizontal="left" vertical="center" wrapText="1"/>
    </xf>
    <xf numFmtId="0" fontId="7" fillId="0" borderId="26" xfId="0" applyFont="1" applyBorder="1" applyAlignment="1" applyProtection="1">
      <alignment horizontal="left" vertical="center" wrapText="1"/>
    </xf>
    <xf numFmtId="0" fontId="19" fillId="0" borderId="0" xfId="0" applyFont="1" applyFill="1" applyBorder="1" applyAlignment="1" applyProtection="1">
      <alignment horizontal="center" vertical="center" wrapText="1"/>
    </xf>
    <xf numFmtId="0" fontId="5" fillId="0" borderId="26" xfId="3" applyFont="1" applyBorder="1" applyAlignment="1" applyProtection="1">
      <alignment vertical="center" wrapText="1"/>
    </xf>
    <xf numFmtId="0" fontId="0" fillId="0" borderId="0" xfId="0" applyFill="1" applyBorder="1" applyAlignment="1" applyProtection="1">
      <alignment vertical="center" wrapText="1"/>
    </xf>
    <xf numFmtId="0" fontId="5" fillId="0" borderId="26" xfId="3" applyFont="1" applyFill="1" applyBorder="1" applyAlignment="1" applyProtection="1">
      <alignment vertical="center" wrapText="1"/>
    </xf>
    <xf numFmtId="0" fontId="0" fillId="0" borderId="0" xfId="0" applyBorder="1" applyAlignment="1" applyProtection="1">
      <alignment vertical="center" wrapText="1"/>
    </xf>
    <xf numFmtId="0" fontId="5" fillId="0" borderId="26" xfId="0" applyFont="1" applyFill="1" applyBorder="1" applyAlignment="1" applyProtection="1">
      <alignment vertical="center" wrapText="1"/>
    </xf>
    <xf numFmtId="0" fontId="7" fillId="0" borderId="26" xfId="2" applyFont="1" applyBorder="1" applyAlignment="1" applyProtection="1">
      <alignment horizontal="left" vertical="center" wrapText="1"/>
    </xf>
    <xf numFmtId="0" fontId="5" fillId="0" borderId="24" xfId="2" applyFont="1" applyBorder="1" applyAlignment="1" applyProtection="1">
      <alignment horizontal="left" vertical="center" wrapText="1"/>
    </xf>
    <xf numFmtId="0" fontId="2" fillId="0" borderId="12"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5" fillId="0" borderId="28" xfId="0" applyFont="1" applyFill="1" applyBorder="1" applyAlignment="1" applyProtection="1">
      <alignment horizontal="right" vertical="center" wrapText="1"/>
    </xf>
    <xf numFmtId="0" fontId="5" fillId="0" borderId="13" xfId="0" applyFont="1" applyFill="1" applyBorder="1" applyAlignment="1" applyProtection="1">
      <alignment horizontal="right" vertical="center" wrapText="1"/>
    </xf>
    <xf numFmtId="0" fontId="5" fillId="0" borderId="29" xfId="0" applyFont="1" applyFill="1" applyBorder="1" applyAlignment="1" applyProtection="1">
      <alignment horizontal="right" vertical="center" wrapText="1"/>
    </xf>
    <xf numFmtId="0" fontId="2" fillId="0" borderId="1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3" fillId="0" borderId="32" xfId="0" applyFont="1" applyFill="1" applyBorder="1" applyAlignment="1" applyProtection="1">
      <alignment horizontal="center" vertical="center" wrapText="1"/>
    </xf>
    <xf numFmtId="0" fontId="13" fillId="0" borderId="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13" fillId="0" borderId="23" xfId="0" applyFont="1" applyFill="1" applyBorder="1" applyAlignment="1" applyProtection="1">
      <alignment horizontal="center" vertical="center" wrapText="1"/>
    </xf>
    <xf numFmtId="0" fontId="20" fillId="0" borderId="2" xfId="0" applyFont="1" applyBorder="1" applyAlignment="1" applyProtection="1">
      <alignment horizontal="left" vertical="center" wrapText="1"/>
    </xf>
    <xf numFmtId="0" fontId="20" fillId="0" borderId="23" xfId="0" applyFont="1" applyBorder="1" applyAlignment="1" applyProtection="1">
      <alignment horizontal="left" vertical="center" wrapText="1"/>
    </xf>
    <xf numFmtId="0" fontId="16" fillId="0" borderId="2" xfId="3" applyFont="1" applyBorder="1" applyAlignment="1" applyProtection="1">
      <alignment horizontal="center" vertical="center" wrapText="1"/>
    </xf>
    <xf numFmtId="0" fontId="16" fillId="0" borderId="23" xfId="3" applyFont="1" applyBorder="1" applyAlignment="1" applyProtection="1">
      <alignment horizontal="center" vertical="center" wrapText="1"/>
    </xf>
    <xf numFmtId="0" fontId="7" fillId="0" borderId="11" xfId="0" applyFont="1" applyFill="1" applyBorder="1" applyAlignment="1" applyProtection="1">
      <alignment horizontal="right" vertical="center" wrapText="1"/>
    </xf>
    <xf numFmtId="0" fontId="7" fillId="0" borderId="2" xfId="0" applyFont="1" applyBorder="1" applyAlignment="1" applyProtection="1">
      <alignment horizontal="left" vertical="center" wrapText="1"/>
    </xf>
    <xf numFmtId="0" fontId="7" fillId="0" borderId="2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20" fillId="0" borderId="11" xfId="0" applyFont="1" applyBorder="1" applyAlignment="1" applyProtection="1">
      <alignment horizontal="left" vertical="center" wrapText="1"/>
    </xf>
    <xf numFmtId="0" fontId="20" fillId="0" borderId="4" xfId="0" applyFont="1" applyBorder="1" applyAlignment="1" applyProtection="1">
      <alignment horizontal="left" vertical="center" wrapText="1"/>
    </xf>
    <xf numFmtId="0" fontId="16" fillId="0" borderId="11" xfId="3" applyFont="1" applyFill="1" applyBorder="1" applyAlignment="1" applyProtection="1">
      <alignment horizontal="center" vertical="center" wrapText="1"/>
    </xf>
    <xf numFmtId="0" fontId="16" fillId="0" borderId="4" xfId="3" applyFont="1" applyFill="1" applyBorder="1" applyAlignment="1" applyProtection="1">
      <alignment horizontal="center" vertical="center" wrapText="1"/>
    </xf>
    <xf numFmtId="0" fontId="16" fillId="0" borderId="23" xfId="3" applyFont="1" applyFill="1" applyBorder="1" applyAlignment="1" applyProtection="1">
      <alignment horizontal="center" vertical="center" wrapText="1"/>
    </xf>
    <xf numFmtId="0" fontId="16" fillId="0" borderId="11" xfId="3" applyFont="1" applyBorder="1" applyAlignment="1" applyProtection="1">
      <alignment horizontal="center" vertical="center" wrapText="1"/>
    </xf>
    <xf numFmtId="0" fontId="16" fillId="0" borderId="4" xfId="3" applyFont="1" applyBorder="1" applyAlignment="1" applyProtection="1">
      <alignment horizontal="center" vertical="center" wrapText="1"/>
    </xf>
    <xf numFmtId="0" fontId="7" fillId="0" borderId="11"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5" fillId="0" borderId="35"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5" fillId="0" borderId="30" xfId="0" applyFont="1" applyBorder="1" applyAlignment="1" applyProtection="1">
      <alignment horizontal="left" vertical="center" wrapText="1"/>
    </xf>
    <xf numFmtId="0" fontId="5" fillId="0" borderId="35" xfId="0" applyFont="1" applyFill="1" applyBorder="1" applyAlignment="1" applyProtection="1">
      <alignment horizontal="right" vertical="center" wrapText="1"/>
    </xf>
    <xf numFmtId="0" fontId="5" fillId="0" borderId="27" xfId="0" applyFont="1" applyFill="1" applyBorder="1" applyAlignment="1" applyProtection="1">
      <alignment horizontal="right" vertical="center" wrapText="1"/>
    </xf>
    <xf numFmtId="0" fontId="5" fillId="0" borderId="30" xfId="0" applyFont="1" applyFill="1" applyBorder="1" applyAlignment="1" applyProtection="1">
      <alignment horizontal="right" vertical="center" wrapText="1"/>
    </xf>
    <xf numFmtId="0" fontId="0" fillId="0" borderId="1" xfId="0" applyBorder="1" applyAlignment="1" applyProtection="1">
      <alignment horizontal="left" vertical="top" wrapText="1"/>
    </xf>
    <xf numFmtId="0" fontId="13" fillId="0" borderId="1" xfId="0" applyFont="1" applyFill="1" applyBorder="1" applyAlignment="1" applyProtection="1">
      <alignment horizontal="right" vertical="center" wrapText="1"/>
    </xf>
    <xf numFmtId="0" fontId="2" fillId="0" borderId="23" xfId="0" applyFont="1" applyFill="1" applyBorder="1" applyAlignment="1" applyProtection="1">
      <alignment horizontal="center" wrapText="1"/>
    </xf>
    <xf numFmtId="0" fontId="13" fillId="0" borderId="32" xfId="0" applyFont="1" applyFill="1" applyBorder="1" applyAlignment="1" applyProtection="1">
      <alignment horizontal="right" vertical="center" wrapText="1"/>
    </xf>
    <xf numFmtId="0" fontId="13" fillId="0" borderId="11" xfId="0" applyFont="1" applyFill="1" applyBorder="1" applyAlignment="1" applyProtection="1">
      <alignment horizontal="left" vertical="center" wrapText="1"/>
    </xf>
    <xf numFmtId="0" fontId="13" fillId="0" borderId="4" xfId="0" applyFont="1" applyFill="1" applyBorder="1" applyAlignment="1" applyProtection="1">
      <alignment horizontal="left" vertical="center" wrapText="1"/>
    </xf>
    <xf numFmtId="0" fontId="5" fillId="0" borderId="23" xfId="0" applyFont="1" applyBorder="1" applyAlignment="1" applyProtection="1">
      <alignment horizontal="right" vertical="top" wrapText="1"/>
    </xf>
    <xf numFmtId="0" fontId="7" fillId="2" borderId="4" xfId="0" applyFont="1" applyFill="1" applyBorder="1" applyAlignment="1" applyProtection="1">
      <alignment horizontal="right" vertical="center" wrapText="1"/>
    </xf>
    <xf numFmtId="0" fontId="16" fillId="0" borderId="23" xfId="3" applyFont="1" applyBorder="1" applyAlignment="1" applyProtection="1">
      <alignment horizontal="right" vertical="top" wrapText="1"/>
    </xf>
    <xf numFmtId="0" fontId="5" fillId="0" borderId="11" xfId="0" applyFont="1" applyBorder="1" applyAlignment="1" applyProtection="1">
      <alignment horizontal="left" vertical="top" wrapText="1"/>
    </xf>
    <xf numFmtId="0" fontId="5" fillId="0" borderId="4" xfId="0" applyFont="1" applyBorder="1" applyAlignment="1" applyProtection="1">
      <alignment horizontal="left" vertical="top" wrapText="1"/>
    </xf>
    <xf numFmtId="0" fontId="5" fillId="0" borderId="23" xfId="0" applyFont="1" applyFill="1" applyBorder="1" applyAlignment="1" applyProtection="1">
      <alignment horizontal="right" vertical="top" wrapText="1"/>
    </xf>
    <xf numFmtId="0" fontId="5" fillId="0" borderId="35" xfId="0" applyFont="1" applyBorder="1" applyAlignment="1" applyProtection="1">
      <alignment horizontal="right" vertical="center" wrapText="1"/>
    </xf>
    <xf numFmtId="0" fontId="5" fillId="0" borderId="27" xfId="0" applyFont="1" applyBorder="1" applyAlignment="1" applyProtection="1">
      <alignment horizontal="right" vertical="center" wrapText="1"/>
    </xf>
    <xf numFmtId="0" fontId="5" fillId="0" borderId="30" xfId="0" applyFont="1" applyFill="1" applyBorder="1" applyAlignment="1" applyProtection="1">
      <alignment horizontal="right" vertical="top" wrapText="1"/>
    </xf>
    <xf numFmtId="0" fontId="7" fillId="6" borderId="27" xfId="0" applyFont="1" applyFill="1" applyBorder="1" applyAlignment="1" applyProtection="1">
      <alignment horizontal="right" vertical="center" wrapText="1"/>
    </xf>
    <xf numFmtId="0" fontId="20" fillId="0" borderId="13" xfId="0" applyFont="1" applyBorder="1" applyAlignment="1" applyProtection="1">
      <alignment horizontal="left" vertical="center" wrapText="1"/>
    </xf>
    <xf numFmtId="0" fontId="20" fillId="0" borderId="22" xfId="0" applyFont="1" applyBorder="1" applyAlignment="1" applyProtection="1">
      <alignment horizontal="left" vertical="center" wrapText="1"/>
    </xf>
    <xf numFmtId="0" fontId="20" fillId="0" borderId="29"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13" fillId="0" borderId="4" xfId="0" applyFont="1" applyBorder="1" applyAlignment="1" applyProtection="1">
      <alignment horizontal="left" vertical="center" wrapText="1"/>
    </xf>
    <xf numFmtId="0" fontId="13" fillId="0" borderId="23" xfId="0" applyFont="1" applyBorder="1" applyAlignment="1" applyProtection="1">
      <alignment horizontal="left" vertical="center" wrapText="1"/>
    </xf>
    <xf numFmtId="0" fontId="7" fillId="0" borderId="35" xfId="0" applyFont="1" applyBorder="1" applyAlignment="1" applyProtection="1">
      <alignment horizontal="left" vertical="center" wrapText="1"/>
    </xf>
    <xf numFmtId="0" fontId="7" fillId="0" borderId="27" xfId="0" applyFont="1" applyBorder="1" applyAlignment="1" applyProtection="1">
      <alignment horizontal="left" vertical="center" wrapText="1"/>
    </xf>
    <xf numFmtId="0" fontId="7" fillId="0" borderId="30" xfId="0" applyFont="1" applyBorder="1" applyAlignment="1" applyProtection="1">
      <alignment horizontal="left" vertical="center" wrapText="1"/>
    </xf>
    <xf numFmtId="0" fontId="0" fillId="0" borderId="1" xfId="0" applyBorder="1" applyAlignment="1" applyProtection="1">
      <alignment horizontal="left" vertical="center" wrapText="1"/>
    </xf>
    <xf numFmtId="0" fontId="13" fillId="0" borderId="13"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3" fillId="0" borderId="29" xfId="0"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5" fillId="0" borderId="11" xfId="3" applyBorder="1" applyAlignment="1" applyProtection="1">
      <alignment horizontal="center" vertical="center" wrapText="1"/>
    </xf>
    <xf numFmtId="0" fontId="15" fillId="0" borderId="4" xfId="3" applyBorder="1" applyAlignment="1" applyProtection="1">
      <alignment horizontal="center" vertical="center" wrapText="1"/>
    </xf>
    <xf numFmtId="0" fontId="15" fillId="0" borderId="23" xfId="3" applyBorder="1" applyAlignment="1" applyProtection="1">
      <alignment horizontal="center" vertical="center" wrapText="1"/>
    </xf>
    <xf numFmtId="0" fontId="16" fillId="0" borderId="11" xfId="3" quotePrefix="1" applyFont="1" applyFill="1" applyBorder="1" applyAlignment="1" applyProtection="1">
      <alignment horizontal="center" vertical="center" wrapText="1"/>
    </xf>
    <xf numFmtId="0" fontId="16" fillId="0" borderId="4" xfId="3" quotePrefix="1" applyFont="1" applyFill="1" applyBorder="1" applyAlignment="1" applyProtection="1">
      <alignment horizontal="center" vertical="center" wrapText="1"/>
    </xf>
    <xf numFmtId="0" fontId="16" fillId="0" borderId="23" xfId="3" quotePrefix="1" applyFont="1" applyFill="1" applyBorder="1" applyAlignment="1" applyProtection="1">
      <alignment horizontal="center" vertical="center" wrapText="1"/>
    </xf>
    <xf numFmtId="0" fontId="15" fillId="0" borderId="11" xfId="3" applyFill="1" applyBorder="1" applyAlignment="1" applyProtection="1">
      <alignment horizontal="center" vertical="center" wrapText="1"/>
    </xf>
    <xf numFmtId="0" fontId="15" fillId="0" borderId="4" xfId="3" applyFill="1" applyBorder="1" applyAlignment="1" applyProtection="1">
      <alignment horizontal="center" vertical="center" wrapText="1"/>
    </xf>
    <xf numFmtId="0" fontId="15" fillId="0" borderId="23" xfId="3" applyFill="1" applyBorder="1" applyAlignment="1" applyProtection="1">
      <alignment horizontal="center" vertical="center" wrapText="1"/>
    </xf>
    <xf numFmtId="0" fontId="5" fillId="2" borderId="34" xfId="0" applyFont="1" applyFill="1" applyBorder="1" applyAlignment="1" applyProtection="1">
      <alignment horizontal="right" vertical="center" wrapText="1"/>
    </xf>
    <xf numFmtId="0" fontId="2" fillId="0" borderId="13" xfId="0" applyFont="1" applyFill="1" applyBorder="1" applyAlignment="1" applyProtection="1">
      <alignment horizontal="right" vertical="top" wrapText="1"/>
    </xf>
    <xf numFmtId="0" fontId="2" fillId="0" borderId="22" xfId="0" applyFont="1" applyFill="1" applyBorder="1" applyAlignment="1" applyProtection="1">
      <alignment horizontal="right" vertical="top" wrapText="1"/>
    </xf>
    <xf numFmtId="0" fontId="2" fillId="0" borderId="29" xfId="0" applyFont="1" applyFill="1" applyBorder="1" applyAlignment="1" applyProtection="1">
      <alignment horizontal="right" vertical="top" wrapText="1"/>
    </xf>
    <xf numFmtId="0" fontId="2" fillId="0" borderId="11" xfId="0" applyFont="1" applyFill="1" applyBorder="1" applyAlignment="1" applyProtection="1">
      <alignment horizontal="right" vertical="top" wrapText="1"/>
    </xf>
    <xf numFmtId="0" fontId="2" fillId="0" borderId="4" xfId="0" applyFont="1" applyFill="1" applyBorder="1" applyAlignment="1" applyProtection="1">
      <alignment horizontal="right" vertical="top" wrapText="1"/>
    </xf>
    <xf numFmtId="0" fontId="2" fillId="0" borderId="23" xfId="0" applyFont="1" applyFill="1" applyBorder="1" applyAlignment="1" applyProtection="1">
      <alignment horizontal="right" vertical="top" wrapText="1"/>
    </xf>
    <xf numFmtId="0" fontId="13" fillId="0" borderId="11" xfId="0" applyFont="1" applyFill="1" applyBorder="1" applyAlignment="1" applyProtection="1">
      <alignment horizontal="right" vertical="top" wrapText="1"/>
    </xf>
    <xf numFmtId="0" fontId="13" fillId="0" borderId="4" xfId="0" applyFont="1" applyFill="1" applyBorder="1" applyAlignment="1" applyProtection="1">
      <alignment horizontal="right" vertical="top" wrapText="1"/>
    </xf>
    <xf numFmtId="0" fontId="13" fillId="0" borderId="23" xfId="0" applyFont="1" applyFill="1" applyBorder="1" applyAlignment="1" applyProtection="1">
      <alignment horizontal="right" vertical="top" wrapText="1"/>
    </xf>
    <xf numFmtId="0" fontId="5" fillId="0" borderId="11" xfId="0" applyFont="1" applyFill="1" applyBorder="1" applyAlignment="1" applyProtection="1">
      <alignment horizontal="right" vertical="top" wrapText="1"/>
    </xf>
    <xf numFmtId="0" fontId="5" fillId="0" borderId="4" xfId="0" applyFont="1" applyFill="1" applyBorder="1" applyAlignment="1" applyProtection="1">
      <alignment horizontal="right" vertical="top" wrapText="1"/>
    </xf>
    <xf numFmtId="0" fontId="20" fillId="0" borderId="11" xfId="0" applyFont="1" applyBorder="1" applyAlignment="1" applyProtection="1">
      <alignment horizontal="right" vertical="top" wrapText="1"/>
    </xf>
    <xf numFmtId="0" fontId="20" fillId="0" borderId="4" xfId="0" applyFont="1" applyBorder="1" applyAlignment="1" applyProtection="1">
      <alignment horizontal="right" vertical="top" wrapText="1"/>
    </xf>
    <xf numFmtId="0" fontId="20" fillId="0" borderId="23" xfId="0" applyFont="1" applyBorder="1" applyAlignment="1" applyProtection="1">
      <alignment horizontal="right" vertical="top" wrapText="1"/>
    </xf>
    <xf numFmtId="0" fontId="15" fillId="0" borderId="11" xfId="3" applyBorder="1" applyAlignment="1" applyProtection="1">
      <alignment horizontal="right" vertical="top" wrapText="1"/>
    </xf>
    <xf numFmtId="0" fontId="15" fillId="0" borderId="4" xfId="3" applyBorder="1" applyAlignment="1" applyProtection="1">
      <alignment horizontal="right" vertical="top" wrapText="1"/>
    </xf>
    <xf numFmtId="0" fontId="15" fillId="0" borderId="23" xfId="3" applyBorder="1" applyAlignment="1" applyProtection="1">
      <alignment horizontal="right" vertical="top" wrapText="1"/>
    </xf>
    <xf numFmtId="0" fontId="5" fillId="0" borderId="11" xfId="0" applyFont="1" applyBorder="1" applyAlignment="1" applyProtection="1">
      <alignment horizontal="right" vertical="top" wrapText="1"/>
    </xf>
    <xf numFmtId="0" fontId="5" fillId="0" borderId="4" xfId="0" applyFont="1" applyBorder="1" applyAlignment="1" applyProtection="1">
      <alignment horizontal="right" vertical="top" wrapText="1"/>
    </xf>
    <xf numFmtId="0" fontId="16" fillId="0" borderId="11" xfId="3" applyFont="1" applyFill="1" applyBorder="1" applyAlignment="1" applyProtection="1">
      <alignment horizontal="right" vertical="top" wrapText="1"/>
    </xf>
    <xf numFmtId="0" fontId="16" fillId="0" borderId="4" xfId="3" applyFont="1" applyFill="1" applyBorder="1" applyAlignment="1" applyProtection="1">
      <alignment horizontal="right" vertical="top" wrapText="1"/>
    </xf>
    <xf numFmtId="0" fontId="16" fillId="0" borderId="23" xfId="3" applyFont="1" applyFill="1" applyBorder="1" applyAlignment="1" applyProtection="1">
      <alignment horizontal="right" vertical="top" wrapText="1"/>
    </xf>
    <xf numFmtId="0" fontId="16" fillId="0" borderId="11" xfId="3" applyFont="1" applyBorder="1" applyAlignment="1" applyProtection="1">
      <alignment horizontal="right" vertical="top" wrapText="1"/>
    </xf>
    <xf numFmtId="0" fontId="16" fillId="0" borderId="4" xfId="3" applyFont="1" applyBorder="1" applyAlignment="1" applyProtection="1">
      <alignment horizontal="right" vertical="top" wrapText="1"/>
    </xf>
    <xf numFmtId="0" fontId="0" fillId="5" borderId="0" xfId="0" applyFill="1" applyAlignment="1">
      <alignment horizontal="center" vertical="center"/>
    </xf>
    <xf numFmtId="0" fontId="17" fillId="0" borderId="25" xfId="0" applyFont="1" applyBorder="1" applyAlignment="1">
      <alignment horizontal="justify" vertical="center" wrapText="1"/>
    </xf>
    <xf numFmtId="0" fontId="17" fillId="0" borderId="24" xfId="0" applyFont="1" applyBorder="1" applyAlignment="1">
      <alignment horizontal="justify" vertical="center" wrapText="1"/>
    </xf>
    <xf numFmtId="0" fontId="18" fillId="0" borderId="25" xfId="0" applyFont="1" applyBorder="1" applyAlignment="1">
      <alignment horizontal="justify" vertical="center" wrapText="1"/>
    </xf>
    <xf numFmtId="0" fontId="18" fillId="0" borderId="24" xfId="0" applyFont="1" applyBorder="1" applyAlignment="1">
      <alignment horizontal="justify" vertical="center" wrapText="1"/>
    </xf>
    <xf numFmtId="0" fontId="18" fillId="0" borderId="25"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left" vertical="center" wrapText="1"/>
    </xf>
    <xf numFmtId="0" fontId="18" fillId="0" borderId="24" xfId="0" applyFont="1" applyBorder="1" applyAlignment="1">
      <alignment horizontal="left" vertical="center" wrapText="1"/>
    </xf>
    <xf numFmtId="0" fontId="5" fillId="10" borderId="0" xfId="0" applyFont="1" applyFill="1" applyBorder="1" applyAlignment="1" applyProtection="1">
      <alignment horizontal="left" vertical="center" wrapText="1"/>
    </xf>
    <xf numFmtId="0" fontId="5" fillId="10" borderId="9"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9" xfId="0" applyFont="1" applyFill="1" applyBorder="1" applyAlignment="1" applyProtection="1">
      <alignment horizontal="left" vertical="center" wrapText="1"/>
    </xf>
    <xf numFmtId="0" fontId="20" fillId="0" borderId="0" xfId="0" applyFont="1" applyBorder="1" applyAlignment="1" applyProtection="1">
      <alignment horizontal="left" vertical="center" wrapText="1"/>
    </xf>
    <xf numFmtId="0" fontId="20" fillId="0" borderId="9"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19" fillId="0" borderId="8"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9"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22" fillId="0" borderId="10"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0" borderId="7"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5" fillId="0" borderId="8" xfId="0" applyFont="1" applyBorder="1" applyAlignment="1" applyProtection="1">
      <alignment horizontal="left" vertical="center" wrapText="1"/>
    </xf>
    <xf numFmtId="0" fontId="20" fillId="0" borderId="0" xfId="3" applyFont="1" applyFill="1" applyBorder="1" applyAlignment="1" applyProtection="1">
      <alignment horizontal="left" vertical="center" wrapText="1"/>
    </xf>
    <xf numFmtId="0" fontId="20" fillId="0" borderId="9" xfId="3" applyFont="1" applyFill="1" applyBorder="1" applyAlignment="1" applyProtection="1">
      <alignment horizontal="left" vertical="center" wrapText="1"/>
    </xf>
    <xf numFmtId="0" fontId="5" fillId="0" borderId="26" xfId="3" applyFont="1" applyFill="1" applyBorder="1" applyAlignment="1" applyProtection="1">
      <alignment horizontal="left" vertical="center" wrapText="1"/>
    </xf>
    <xf numFmtId="0" fontId="5" fillId="0" borderId="0" xfId="0" applyFont="1" applyBorder="1" applyAlignment="1" applyProtection="1">
      <alignment vertical="center" wrapText="1"/>
    </xf>
    <xf numFmtId="0" fontId="0" fillId="0" borderId="9" xfId="0" applyBorder="1" applyAlignment="1" applyProtection="1">
      <alignment vertical="center" wrapText="1"/>
    </xf>
    <xf numFmtId="0" fontId="5" fillId="0" borderId="9" xfId="0" applyFont="1" applyBorder="1" applyAlignment="1" applyProtection="1">
      <alignment vertical="center" wrapText="1"/>
    </xf>
    <xf numFmtId="0" fontId="5" fillId="0" borderId="26" xfId="0" applyFont="1" applyBorder="1" applyAlignment="1" applyProtection="1">
      <alignment horizontal="left" vertical="center" wrapText="1"/>
    </xf>
    <xf numFmtId="0" fontId="13" fillId="0" borderId="26" xfId="0" applyFont="1" applyBorder="1" applyAlignment="1" applyProtection="1">
      <alignment horizontal="left" vertical="center" wrapText="1"/>
    </xf>
    <xf numFmtId="0" fontId="7" fillId="0" borderId="26" xfId="0" applyFont="1" applyFill="1" applyBorder="1" applyAlignment="1" applyProtection="1">
      <alignment vertical="center" wrapText="1"/>
    </xf>
    <xf numFmtId="0" fontId="13" fillId="0" borderId="26" xfId="3" applyFont="1" applyFill="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0" xfId="0" applyFont="1" applyFill="1" applyBorder="1" applyAlignment="1" applyProtection="1">
      <alignment vertical="center" wrapText="1"/>
    </xf>
    <xf numFmtId="0" fontId="5" fillId="0" borderId="9" xfId="0" applyFont="1" applyFill="1" applyBorder="1" applyAlignment="1" applyProtection="1">
      <alignment vertical="center" wrapText="1"/>
    </xf>
    <xf numFmtId="0" fontId="7" fillId="0" borderId="0"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19" fillId="0" borderId="8"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9" fillId="8" borderId="15" xfId="0" applyFont="1" applyFill="1" applyBorder="1" applyAlignment="1" applyProtection="1">
      <alignment horizontal="center" vertical="center" wrapText="1"/>
    </xf>
    <xf numFmtId="0" fontId="5" fillId="2" borderId="4" xfId="0" applyFont="1" applyFill="1" applyBorder="1" applyAlignment="1" applyProtection="1">
      <alignment horizontal="right" vertical="center" wrapText="1"/>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center" vertical="center"/>
    </xf>
    <xf numFmtId="0" fontId="9" fillId="7" borderId="16" xfId="0" applyFont="1" applyFill="1" applyBorder="1" applyAlignment="1" applyProtection="1">
      <alignment horizontal="center" vertical="center"/>
    </xf>
    <xf numFmtId="0" fontId="9" fillId="5" borderId="15" xfId="0" applyFont="1" applyFill="1" applyBorder="1" applyAlignment="1" applyProtection="1">
      <alignment horizontal="center" vertical="center"/>
    </xf>
    <xf numFmtId="0" fontId="9" fillId="5" borderId="16" xfId="0" applyFont="1" applyFill="1" applyBorder="1" applyAlignment="1" applyProtection="1">
      <alignment horizontal="center" vertical="center"/>
    </xf>
    <xf numFmtId="0" fontId="9" fillId="8" borderId="14" xfId="0" applyFont="1" applyFill="1" applyBorder="1" applyAlignment="1" applyProtection="1">
      <alignment horizontal="center" vertical="center"/>
    </xf>
    <xf numFmtId="0" fontId="9" fillId="8" borderId="15" xfId="0" applyFont="1" applyFill="1" applyBorder="1" applyAlignment="1" applyProtection="1">
      <alignment horizontal="center" vertical="center"/>
    </xf>
    <xf numFmtId="0" fontId="9" fillId="8" borderId="16" xfId="0" applyFont="1" applyFill="1" applyBorder="1" applyAlignment="1" applyProtection="1">
      <alignment horizontal="center" vertical="center"/>
    </xf>
    <xf numFmtId="0" fontId="9" fillId="3" borderId="14"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13" fillId="0" borderId="26"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12" fillId="0" borderId="26" xfId="0" applyFont="1" applyBorder="1" applyAlignment="1" applyProtection="1">
      <alignment horizontal="left" vertical="center" wrapText="1"/>
    </xf>
    <xf numFmtId="0" fontId="19" fillId="0" borderId="5" xfId="0" applyFont="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9" fillId="9" borderId="14" xfId="0" applyFont="1" applyFill="1" applyBorder="1" applyAlignment="1" applyProtection="1">
      <alignment horizontal="center" vertical="center"/>
    </xf>
    <xf numFmtId="0" fontId="9" fillId="9" borderId="15" xfId="0" applyFont="1" applyFill="1" applyBorder="1" applyAlignment="1" applyProtection="1">
      <alignment horizontal="center" vertical="center"/>
    </xf>
    <xf numFmtId="0" fontId="9" fillId="9" borderId="16" xfId="0" applyFont="1" applyFill="1" applyBorder="1" applyAlignment="1" applyProtection="1">
      <alignment horizontal="center" vertical="center"/>
    </xf>
    <xf numFmtId="0" fontId="5" fillId="6" borderId="4" xfId="0" applyFont="1" applyFill="1" applyBorder="1" applyAlignment="1" applyProtection="1">
      <alignment horizontal="right" vertical="center" wrapText="1"/>
    </xf>
    <xf numFmtId="0" fontId="5" fillId="0" borderId="8" xfId="0" applyFont="1" applyFill="1" applyBorder="1" applyAlignment="1" applyProtection="1">
      <alignment horizontal="left" vertical="center" wrapText="1"/>
    </xf>
    <xf numFmtId="0" fontId="5" fillId="0" borderId="8" xfId="3" applyFont="1" applyBorder="1" applyAlignment="1" applyProtection="1">
      <alignment horizontal="left" vertical="center" wrapText="1"/>
    </xf>
    <xf numFmtId="0" fontId="5" fillId="0" borderId="5" xfId="3" applyFont="1" applyFill="1" applyBorder="1" applyAlignment="1" applyProtection="1">
      <alignment horizontal="left" vertical="center" wrapText="1"/>
    </xf>
    <xf numFmtId="0" fontId="5" fillId="0" borderId="1" xfId="3" applyFont="1" applyFill="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5" fillId="0" borderId="8" xfId="3" applyFont="1" applyFill="1" applyBorder="1" applyAlignment="1" applyProtection="1">
      <alignment horizontal="left" vertical="center" wrapText="1"/>
    </xf>
    <xf numFmtId="0" fontId="13" fillId="0" borderId="8" xfId="3" applyFont="1" applyFill="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9" xfId="0" applyFont="1" applyBorder="1" applyAlignment="1" applyProtection="1">
      <alignment horizontal="left" vertical="center" wrapText="1"/>
    </xf>
    <xf numFmtId="0" fontId="9" fillId="9" borderId="15" xfId="0" applyFont="1" applyFill="1" applyBorder="1" applyAlignment="1" applyProtection="1">
      <alignment horizontal="center" vertical="center" wrapText="1"/>
    </xf>
    <xf numFmtId="0" fontId="7" fillId="0" borderId="8" xfId="0" applyFont="1" applyFill="1" applyBorder="1" applyAlignment="1" applyProtection="1">
      <alignment vertical="center" wrapText="1"/>
    </xf>
    <xf numFmtId="0" fontId="5" fillId="0" borderId="26" xfId="2" applyFont="1" applyBorder="1" applyAlignment="1" applyProtection="1">
      <alignment horizontal="left" vertical="center" wrapText="1"/>
    </xf>
    <xf numFmtId="0" fontId="13" fillId="0" borderId="26" xfId="2" applyFont="1" applyBorder="1" applyAlignment="1" applyProtection="1">
      <alignment horizontal="left" vertical="center" wrapText="1"/>
    </xf>
    <xf numFmtId="0" fontId="5" fillId="0" borderId="26" xfId="3" applyFont="1" applyBorder="1" applyAlignment="1" applyProtection="1">
      <alignment horizontal="left" vertical="center" wrapText="1"/>
    </xf>
    <xf numFmtId="0" fontId="0" fillId="0" borderId="0" xfId="0" applyBorder="1" applyAlignment="1" applyProtection="1">
      <alignment vertical="center" wrapText="1"/>
    </xf>
    <xf numFmtId="0" fontId="5" fillId="0" borderId="5" xfId="3" applyFont="1" applyBorder="1" applyAlignment="1" applyProtection="1">
      <alignment horizontal="left" vertical="center" wrapText="1"/>
    </xf>
    <xf numFmtId="0" fontId="5" fillId="0" borderId="1" xfId="3" applyFont="1" applyBorder="1" applyAlignment="1" applyProtection="1">
      <alignment horizontal="left" vertical="center" wrapText="1"/>
    </xf>
    <xf numFmtId="0" fontId="9" fillId="3" borderId="6" xfId="0" applyFont="1" applyFill="1" applyBorder="1" applyAlignment="1" applyProtection="1">
      <alignment horizontal="center" vertical="center" wrapText="1"/>
    </xf>
    <xf numFmtId="0" fontId="7" fillId="0" borderId="26" xfId="0" applyFont="1" applyBorder="1" applyAlignment="1" applyProtection="1">
      <alignment horizontal="left" vertical="center" wrapText="1"/>
    </xf>
    <xf numFmtId="0" fontId="7" fillId="0" borderId="24" xfId="0" applyFont="1" applyBorder="1" applyAlignment="1" applyProtection="1">
      <alignment horizontal="left" vertical="center" wrapText="1"/>
    </xf>
    <xf numFmtId="0" fontId="20" fillId="0" borderId="3" xfId="0" applyFont="1" applyFill="1" applyBorder="1" applyAlignment="1" applyProtection="1">
      <alignment horizontal="left" vertical="center" wrapText="1"/>
    </xf>
    <xf numFmtId="0" fontId="7" fillId="0" borderId="26" xfId="2" applyFont="1" applyBorder="1" applyAlignment="1" applyProtection="1">
      <alignment vertical="center" wrapText="1"/>
    </xf>
    <xf numFmtId="0" fontId="19" fillId="0" borderId="8" xfId="3" applyFont="1" applyBorder="1" applyAlignment="1" applyProtection="1">
      <alignment horizontal="center" vertical="center"/>
    </xf>
    <xf numFmtId="0" fontId="19" fillId="0" borderId="0" xfId="3" applyFont="1" applyBorder="1" applyAlignment="1" applyProtection="1">
      <alignment horizontal="center" vertical="center"/>
    </xf>
    <xf numFmtId="0" fontId="7" fillId="0" borderId="0" xfId="0" applyFont="1" applyAlignment="1" applyProtection="1">
      <alignment vertical="center" wrapText="1"/>
    </xf>
    <xf numFmtId="0" fontId="20" fillId="0" borderId="3" xfId="0" applyFont="1" applyBorder="1" applyAlignment="1" applyProtection="1">
      <alignment horizontal="left" vertical="center" wrapText="1"/>
    </xf>
    <xf numFmtId="0" fontId="7" fillId="0" borderId="26" xfId="2" applyFont="1" applyBorder="1" applyAlignment="1" applyProtection="1">
      <alignment horizontal="left" vertical="center" wrapText="1"/>
    </xf>
    <xf numFmtId="0" fontId="19" fillId="0" borderId="5" xfId="3" applyFont="1" applyFill="1" applyBorder="1" applyAlignment="1" applyProtection="1">
      <alignment horizontal="center" vertical="center"/>
    </xf>
    <xf numFmtId="0" fontId="19" fillId="0" borderId="1" xfId="3" applyFont="1" applyFill="1" applyBorder="1" applyAlignment="1" applyProtection="1">
      <alignment horizontal="center" vertical="center"/>
    </xf>
    <xf numFmtId="0" fontId="19" fillId="0" borderId="8"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9" borderId="21" xfId="0" applyFont="1" applyFill="1" applyBorder="1" applyAlignment="1" applyProtection="1">
      <alignment horizontal="center" vertical="center" wrapText="1"/>
    </xf>
    <xf numFmtId="0" fontId="7" fillId="0" borderId="0" xfId="0" applyFont="1" applyBorder="1" applyAlignment="1" applyProtection="1">
      <alignment vertical="center" wrapText="1"/>
    </xf>
    <xf numFmtId="0" fontId="5" fillId="0" borderId="0" xfId="3" applyFont="1" applyFill="1" applyBorder="1" applyAlignment="1" applyProtection="1">
      <alignment horizontal="left" vertical="center" wrapText="1"/>
    </xf>
    <xf numFmtId="0" fontId="27" fillId="0" borderId="0" xfId="0" applyFont="1" applyFill="1" applyAlignment="1" applyProtection="1">
      <alignment horizontal="left" vertical="center" wrapText="1"/>
    </xf>
    <xf numFmtId="0" fontId="27"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center" vertical="center" wrapText="1"/>
    </xf>
    <xf numFmtId="0" fontId="9" fillId="9" borderId="15" xfId="0" applyFont="1" applyFill="1" applyBorder="1" applyAlignment="1" applyProtection="1">
      <alignment horizontal="center" vertical="top" wrapText="1"/>
    </xf>
  </cellXfs>
  <cellStyles count="6">
    <cellStyle name="Hyperlink" xfId="3" builtinId="8"/>
    <cellStyle name="Normal" xfId="0" builtinId="0"/>
    <cellStyle name="Normal 2" xfId="2" xr:uid="{00000000-0005-0000-0000-000002000000}"/>
    <cellStyle name="Normal 2 2" xfId="4" xr:uid="{00000000-0005-0000-0000-000003000000}"/>
    <cellStyle name="Normal 3" xfId="1" xr:uid="{00000000-0005-0000-0000-000004000000}"/>
    <cellStyle name="Percent" xfId="5" builtinId="5"/>
  </cellStyles>
  <dxfs count="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vertical/>
        <horizontal/>
      </border>
    </dxf>
    <dxf>
      <fill>
        <patternFill>
          <bgColor rgb="FFFF0000"/>
        </patternFill>
      </fill>
    </dxf>
    <dxf>
      <fill>
        <patternFill>
          <bgColor rgb="FFFF0000"/>
        </patternFill>
      </fill>
      <border>
        <vertical/>
        <horizontal/>
      </border>
    </dxf>
    <dxf>
      <fill>
        <patternFill>
          <bgColor rgb="FFFF0000"/>
        </patternFill>
      </fill>
    </dxf>
    <dxf>
      <fill>
        <patternFill>
          <bgColor rgb="FFFF0000"/>
        </patternFill>
      </fill>
      <border>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CE6F1"/>
      <color rgb="FF95B3D7"/>
      <color rgb="FFD8E4BC"/>
      <color rgb="FFC4E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1390650</xdr:colOff>
          <xdr:row>3</xdr:row>
          <xdr:rowOff>1060450</xdr:rowOff>
        </xdr:from>
        <xdr:to>
          <xdr:col>8</xdr:col>
          <xdr:colOff>2305050</xdr:colOff>
          <xdr:row>3</xdr:row>
          <xdr:rowOff>1752600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1346200</xdr:colOff>
          <xdr:row>3</xdr:row>
          <xdr:rowOff>914400</xdr:rowOff>
        </xdr:from>
        <xdr:to>
          <xdr:col>8</xdr:col>
          <xdr:colOff>2266950</xdr:colOff>
          <xdr:row>3</xdr:row>
          <xdr:rowOff>1600200</xdr:rowOff>
        </xdr:to>
        <xdr:sp macro="" textlink="">
          <xdr:nvSpPr>
            <xdr:cNvPr id="4100" name="Object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1371600</xdr:colOff>
          <xdr:row>3</xdr:row>
          <xdr:rowOff>927100</xdr:rowOff>
        </xdr:from>
        <xdr:to>
          <xdr:col>8</xdr:col>
          <xdr:colOff>2286000</xdr:colOff>
          <xdr:row>4</xdr:row>
          <xdr:rowOff>0</xdr:rowOff>
        </xdr:to>
        <xdr:sp macro="" textlink="">
          <xdr:nvSpPr>
            <xdr:cNvPr id="5125" name="Object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1365250</xdr:colOff>
          <xdr:row>3</xdr:row>
          <xdr:rowOff>933450</xdr:rowOff>
        </xdr:from>
        <xdr:to>
          <xdr:col>8</xdr:col>
          <xdr:colOff>2266950</xdr:colOff>
          <xdr:row>3</xdr:row>
          <xdr:rowOff>1619250</xdr:rowOff>
        </xdr:to>
        <xdr:sp macro="" textlink="">
          <xdr:nvSpPr>
            <xdr:cNvPr id="6147" name="Object 3" hidden="1">
              <a:extLst>
                <a:ext uri="{63B3BB69-23CF-44E3-9099-C40C66FF867C}">
                  <a14:compatExt spid="_x0000_s6147"/>
                </a:ext>
                <a:ext uri="{FF2B5EF4-FFF2-40B4-BE49-F238E27FC236}">
                  <a16:creationId xmlns:a16="http://schemas.microsoft.com/office/drawing/2014/main" id="{00000000-0008-0000-0600-000003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1390650</xdr:colOff>
          <xdr:row>3</xdr:row>
          <xdr:rowOff>869950</xdr:rowOff>
        </xdr:from>
        <xdr:to>
          <xdr:col>8</xdr:col>
          <xdr:colOff>2298700</xdr:colOff>
          <xdr:row>3</xdr:row>
          <xdr:rowOff>1555750</xdr:rowOff>
        </xdr:to>
        <xdr:sp macro="" textlink="">
          <xdr:nvSpPr>
            <xdr:cNvPr id="7171" name="Object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1403350</xdr:colOff>
          <xdr:row>3</xdr:row>
          <xdr:rowOff>933450</xdr:rowOff>
        </xdr:from>
        <xdr:to>
          <xdr:col>8</xdr:col>
          <xdr:colOff>2298700</xdr:colOff>
          <xdr:row>3</xdr:row>
          <xdr:rowOff>1619250</xdr:rowOff>
        </xdr:to>
        <xdr:sp macro="" textlink="">
          <xdr:nvSpPr>
            <xdr:cNvPr id="8195" name="Object 3" hidden="1">
              <a:extLst>
                <a:ext uri="{63B3BB69-23CF-44E3-9099-C40C66FF867C}">
                  <a14:compatExt spid="_x0000_s8195"/>
                </a:ext>
                <a:ext uri="{FF2B5EF4-FFF2-40B4-BE49-F238E27FC236}">
                  <a16:creationId xmlns:a16="http://schemas.microsoft.com/office/drawing/2014/main" id="{00000000-0008-0000-0800-000003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MRIndicators@oecd.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package" Target="../embeddings/Microsoft_Word_Document2.doc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package" Target="../embeddings/Microsoft_Word_Document3.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package" Target="../embeddings/Microsoft_Word_Document4.docx"/></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image" Target="../media/image1.emf"/><Relationship Id="rId4" Type="http://schemas.openxmlformats.org/officeDocument/2006/relationships/package" Target="../embeddings/Microsoft_Word_Document5.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2:E47"/>
  <sheetViews>
    <sheetView zoomScale="85" zoomScaleNormal="85" workbookViewId="0">
      <selection activeCell="D12" sqref="D12:E12"/>
    </sheetView>
  </sheetViews>
  <sheetFormatPr defaultRowHeight="12.5" x14ac:dyDescent="0.25"/>
  <cols>
    <col min="2" max="2" width="14.54296875" customWidth="1"/>
    <col min="5" max="5" width="19" style="1" bestFit="1" customWidth="1"/>
  </cols>
  <sheetData>
    <row r="2" spans="2:5" ht="25" x14ac:dyDescent="0.25">
      <c r="B2" s="3" t="s">
        <v>22</v>
      </c>
      <c r="E2" s="1" t="s">
        <v>94</v>
      </c>
    </row>
    <row r="3" spans="2:5" x14ac:dyDescent="0.25">
      <c r="B3" s="2" t="s">
        <v>21</v>
      </c>
      <c r="E3" s="228" t="s">
        <v>21</v>
      </c>
    </row>
    <row r="4" spans="2:5" x14ac:dyDescent="0.25">
      <c r="E4" s="228" t="s">
        <v>95</v>
      </c>
    </row>
    <row r="5" spans="2:5" x14ac:dyDescent="0.25">
      <c r="E5" s="228" t="s">
        <v>96</v>
      </c>
    </row>
    <row r="6" spans="2:5" x14ac:dyDescent="0.25">
      <c r="E6" s="228" t="s">
        <v>97</v>
      </c>
    </row>
    <row r="7" spans="2:5" x14ac:dyDescent="0.25">
      <c r="E7" s="228" t="s">
        <v>98</v>
      </c>
    </row>
    <row r="8" spans="2:5" x14ac:dyDescent="0.25">
      <c r="E8" s="228" t="s">
        <v>1177</v>
      </c>
    </row>
    <row r="9" spans="2:5" x14ac:dyDescent="0.25">
      <c r="E9" s="228" t="s">
        <v>1178</v>
      </c>
    </row>
    <row r="10" spans="2:5" x14ac:dyDescent="0.25">
      <c r="E10" s="228" t="s">
        <v>1179</v>
      </c>
    </row>
    <row r="11" spans="2:5" x14ac:dyDescent="0.25">
      <c r="E11" s="228" t="s">
        <v>99</v>
      </c>
    </row>
    <row r="12" spans="2:5" x14ac:dyDescent="0.25">
      <c r="E12" s="228" t="s">
        <v>100</v>
      </c>
    </row>
    <row r="13" spans="2:5" x14ac:dyDescent="0.25">
      <c r="E13" s="228" t="s">
        <v>101</v>
      </c>
    </row>
    <row r="14" spans="2:5" x14ac:dyDescent="0.25">
      <c r="E14" s="228" t="s">
        <v>102</v>
      </c>
    </row>
    <row r="15" spans="2:5" x14ac:dyDescent="0.25">
      <c r="E15" s="228" t="s">
        <v>103</v>
      </c>
    </row>
    <row r="16" spans="2:5" x14ac:dyDescent="0.25">
      <c r="E16" s="228" t="s">
        <v>1180</v>
      </c>
    </row>
    <row r="17" spans="5:5" x14ac:dyDescent="0.25">
      <c r="E17" s="228" t="s">
        <v>104</v>
      </c>
    </row>
    <row r="18" spans="5:5" x14ac:dyDescent="0.25">
      <c r="E18" s="228" t="s">
        <v>105</v>
      </c>
    </row>
    <row r="19" spans="5:5" x14ac:dyDescent="0.25">
      <c r="E19" s="228" t="s">
        <v>106</v>
      </c>
    </row>
    <row r="20" spans="5:5" x14ac:dyDescent="0.25">
      <c r="E20" s="228" t="s">
        <v>107</v>
      </c>
    </row>
    <row r="21" spans="5:5" x14ac:dyDescent="0.25">
      <c r="E21" s="228" t="s">
        <v>108</v>
      </c>
    </row>
    <row r="22" spans="5:5" x14ac:dyDescent="0.25">
      <c r="E22" s="228" t="s">
        <v>109</v>
      </c>
    </row>
    <row r="23" spans="5:5" x14ac:dyDescent="0.25">
      <c r="E23" s="228" t="s">
        <v>110</v>
      </c>
    </row>
    <row r="24" spans="5:5" x14ac:dyDescent="0.25">
      <c r="E24" s="228" t="s">
        <v>111</v>
      </c>
    </row>
    <row r="25" spans="5:5" x14ac:dyDescent="0.25">
      <c r="E25" s="228" t="s">
        <v>112</v>
      </c>
    </row>
    <row r="26" spans="5:5" x14ac:dyDescent="0.25">
      <c r="E26" s="228" t="s">
        <v>1181</v>
      </c>
    </row>
    <row r="27" spans="5:5" x14ac:dyDescent="0.25">
      <c r="E27" s="228" t="s">
        <v>1182</v>
      </c>
    </row>
    <row r="28" spans="5:5" x14ac:dyDescent="0.25">
      <c r="E28" s="228" t="s">
        <v>113</v>
      </c>
    </row>
    <row r="29" spans="5:5" x14ac:dyDescent="0.25">
      <c r="E29" s="228" t="s">
        <v>114</v>
      </c>
    </row>
    <row r="30" spans="5:5" x14ac:dyDescent="0.25">
      <c r="E30" s="228" t="s">
        <v>115</v>
      </c>
    </row>
    <row r="31" spans="5:5" x14ac:dyDescent="0.25">
      <c r="E31" s="228" t="s">
        <v>116</v>
      </c>
    </row>
    <row r="32" spans="5:5" x14ac:dyDescent="0.25">
      <c r="E32" s="228" t="s">
        <v>117</v>
      </c>
    </row>
    <row r="33" spans="5:5" x14ac:dyDescent="0.25">
      <c r="E33" s="228" t="s">
        <v>118</v>
      </c>
    </row>
    <row r="34" spans="5:5" x14ac:dyDescent="0.25">
      <c r="E34" s="228" t="s">
        <v>119</v>
      </c>
    </row>
    <row r="35" spans="5:5" x14ac:dyDescent="0.25">
      <c r="E35" s="228" t="s">
        <v>126</v>
      </c>
    </row>
    <row r="36" spans="5:5" x14ac:dyDescent="0.25">
      <c r="E36" s="228" t="s">
        <v>120</v>
      </c>
    </row>
    <row r="37" spans="5:5" x14ac:dyDescent="0.25">
      <c r="E37" s="228" t="s">
        <v>121</v>
      </c>
    </row>
    <row r="38" spans="5:5" x14ac:dyDescent="0.25">
      <c r="E38" s="228" t="s">
        <v>122</v>
      </c>
    </row>
    <row r="39" spans="5:5" x14ac:dyDescent="0.25">
      <c r="E39" s="228" t="s">
        <v>802</v>
      </c>
    </row>
    <row r="40" spans="5:5" x14ac:dyDescent="0.25">
      <c r="E40" s="228" t="s">
        <v>123</v>
      </c>
    </row>
    <row r="41" spans="5:5" x14ac:dyDescent="0.25">
      <c r="E41" s="228" t="s">
        <v>1183</v>
      </c>
    </row>
    <row r="42" spans="5:5" x14ac:dyDescent="0.25">
      <c r="E42" s="228" t="s">
        <v>1184</v>
      </c>
    </row>
    <row r="43" spans="5:5" x14ac:dyDescent="0.25">
      <c r="E43" s="228" t="s">
        <v>124</v>
      </c>
    </row>
    <row r="44" spans="5:5" x14ac:dyDescent="0.25">
      <c r="E44" s="228" t="s">
        <v>1185</v>
      </c>
    </row>
    <row r="45" spans="5:5" x14ac:dyDescent="0.25">
      <c r="E45" s="228" t="s">
        <v>1186</v>
      </c>
    </row>
    <row r="46" spans="5:5" x14ac:dyDescent="0.25">
      <c r="E46" s="228" t="s">
        <v>1187</v>
      </c>
    </row>
    <row r="47" spans="5:5" x14ac:dyDescent="0.25">
      <c r="E47" s="228" t="s">
        <v>1188</v>
      </c>
    </row>
  </sheetData>
  <sheetProtection algorithmName="SHA-512" hashValue="HFb7+hW5hxq02kEayHp9udriIMpMZcZ0vAhmjKnW8su0pQAJHBWYmQn9QPUNhl7lkuQDAvOxIFBynevA+r9BKg==" saltValue="/ylZWf5PRFmiqnVhjvAL7A==" spinCount="100000" sheet="1" objects="1" scenarios="1"/>
  <dataValidations count="1">
    <dataValidation type="list" allowBlank="1" showInputMessage="1" showErrorMessage="1" sqref="B3" xr:uid="{00000000-0002-0000-0000-000000000000}">
      <formula1>$E$3:$E$47</formula1>
    </dataValidation>
  </dataValidations>
  <pageMargins left="0.7" right="0.7" top="0.75" bottom="0.75" header="0.3" footer="0.3"/>
  <pageSetup paperSize="9" orientation="portrait" r:id="rId1"/>
  <headerFooter>
    <oddFooter>&amp;C_x000D_&amp;1#&amp;"Calibri"&amp;10&amp;K0000FF Restricted Use - À usage restreint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3"/>
  <dimension ref="A1:T451"/>
  <sheetViews>
    <sheetView topLeftCell="E2" zoomScale="85" zoomScaleNormal="85" workbookViewId="0">
      <selection activeCell="D12" sqref="D12:E12"/>
    </sheetView>
  </sheetViews>
  <sheetFormatPr defaultColWidth="9.1796875" defaultRowHeight="12.5" x14ac:dyDescent="0.25"/>
  <cols>
    <col min="1" max="1" width="8.26953125" style="42" customWidth="1"/>
    <col min="2" max="2" width="15.1796875" style="42" customWidth="1"/>
    <col min="3" max="3" width="70" style="42" customWidth="1"/>
    <col min="4" max="4" width="12.7265625" style="42" customWidth="1"/>
    <col min="5" max="5" width="73.7265625" style="42" customWidth="1"/>
    <col min="6" max="6" width="18.7265625" style="42" customWidth="1"/>
    <col min="7" max="9" width="17.54296875" style="42" customWidth="1"/>
    <col min="10" max="10" width="15.1796875" style="186" customWidth="1"/>
    <col min="11" max="11" width="13.453125" style="42" customWidth="1"/>
    <col min="12" max="14" width="9.1796875" style="42"/>
    <col min="15" max="15" width="32" style="42" customWidth="1"/>
    <col min="16" max="16384" width="9.1796875" style="42"/>
  </cols>
  <sheetData>
    <row r="1" spans="1:20" x14ac:dyDescent="0.25">
      <c r="A1" s="42" t="s">
        <v>58</v>
      </c>
      <c r="B1" s="42" t="s">
        <v>800</v>
      </c>
      <c r="C1" s="42" t="s">
        <v>801</v>
      </c>
      <c r="D1" s="42" t="s">
        <v>57</v>
      </c>
      <c r="E1" s="42" t="s">
        <v>56</v>
      </c>
      <c r="F1" s="185" t="str">
        <f>"reply_"&amp;LEFT(Country!B3,3)&amp;"_2018"</f>
        <v>reply_AUS_2018</v>
      </c>
      <c r="G1" s="185" t="str">
        <f>"reply_"&amp;LEFT(Country!B3,3)&amp;"_2023"</f>
        <v>reply_AUS_2023</v>
      </c>
      <c r="H1" s="185" t="s">
        <v>1207</v>
      </c>
      <c r="I1" s="409" t="str">
        <f>"Comment_"&amp;LEFT(Country!B3,3)</f>
        <v>Comment_AUS</v>
      </c>
      <c r="T1" s="42" t="s">
        <v>85</v>
      </c>
    </row>
    <row r="2" spans="1:20" ht="25" x14ac:dyDescent="0.25">
      <c r="A2" s="42" t="str">
        <f>'8A-LAWYERS'!B7</f>
        <v>NI</v>
      </c>
      <c r="B2" s="42" t="str">
        <f>'8A-LAWYERS'!A7</f>
        <v>Q8a.01</v>
      </c>
      <c r="C2" s="42" t="str">
        <f>LEFT('8A-LAWYERS'!E7,FIND("(Q",'8A-LAWYERS'!E7)-2)</f>
        <v>Please provide us the name of the body/institution answering this question in the original language and provide a link to its webpage.</v>
      </c>
      <c r="D2" s="42" t="str">
        <f>IF(OR('8A-LAWYERS'!B7="N",'8A-LAWYERS'!B7="NI"),"N",'8A-LAWYERS'!C7)</f>
        <v>N</v>
      </c>
      <c r="E2" s="42" t="s">
        <v>0</v>
      </c>
      <c r="F2" s="42" t="str">
        <f>'8A-LAWYERS'!V7</f>
        <v/>
      </c>
      <c r="G2" s="42" t="str">
        <f>'8A-LAWYERS'!AP7</f>
        <v>.</v>
      </c>
      <c r="H2" s="42">
        <f>'8A-LAWYERS'!AQ7</f>
        <v>0</v>
      </c>
      <c r="I2" s="11" t="str">
        <f>IF(H2=0,".",H2)</f>
        <v>.</v>
      </c>
      <c r="J2" s="187" t="s">
        <v>779</v>
      </c>
    </row>
    <row r="3" spans="1:20" x14ac:dyDescent="0.25">
      <c r="A3" s="42" t="str">
        <f>'8A-LAWYERS'!B8</f>
        <v>NI</v>
      </c>
      <c r="B3" s="42" t="str">
        <f>'8A-LAWYERS'!A8</f>
        <v>Q8a.02</v>
      </c>
      <c r="C3" s="42" t="str">
        <f>LEFT('8A-LAWYERS'!E8,FIND("(Q",'8A-LAWYERS'!E8)-2)</f>
        <v>Please also indicate the e-mail address of the specific person answering this section.</v>
      </c>
      <c r="D3" s="42" t="str">
        <f>IF(OR('8A-LAWYERS'!B8="N",'8A-LAWYERS'!B8="NI"),"N",'8A-LAWYERS'!C8)</f>
        <v>N</v>
      </c>
      <c r="E3" s="42" t="s">
        <v>0</v>
      </c>
      <c r="F3" s="42" t="str">
        <f>'8A-LAWYERS'!V8</f>
        <v/>
      </c>
      <c r="G3" s="42" t="str">
        <f>'8A-LAWYERS'!AP8</f>
        <v>.</v>
      </c>
      <c r="H3" s="42">
        <f>'8A-LAWYERS'!AQ8</f>
        <v>0</v>
      </c>
      <c r="I3" s="11" t="str">
        <f t="shared" ref="I3:I66" si="0">IF(H3=0,".",H3)</f>
        <v>.</v>
      </c>
    </row>
    <row r="4" spans="1:20" x14ac:dyDescent="0.25">
      <c r="A4" s="42" t="str">
        <f>'8A-LAWYERS'!B9</f>
        <v>I</v>
      </c>
      <c r="B4" s="42" t="str">
        <f>'8A-LAWYERS'!A9</f>
        <v>Q8a.03</v>
      </c>
      <c r="C4" s="42" t="str">
        <f>LEFT('8A-LAWYERS'!E9,FIND("(Q",'8A-LAWYERS'!E9)-2)</f>
        <v>Does this profession - lawyer - exist in your country?</v>
      </c>
      <c r="D4" s="42" t="str">
        <f>IF(OR('8A-LAWYERS'!B9="N",'8A-LAWYERS'!B9="NI"),"N",'8A-LAWYERS'!C9)</f>
        <v>Q8a.01</v>
      </c>
      <c r="E4" s="42" t="s">
        <v>1229</v>
      </c>
      <c r="F4" s="42" t="str">
        <f>'8A-LAWYERS'!V9</f>
        <v>yes</v>
      </c>
      <c r="G4" s="42" t="str">
        <f>'8A-LAWYERS'!AP9</f>
        <v>.</v>
      </c>
      <c r="H4" s="42">
        <f>'8A-LAWYERS'!AQ9</f>
        <v>0</v>
      </c>
      <c r="I4" s="11" t="str">
        <f t="shared" si="0"/>
        <v>.</v>
      </c>
    </row>
    <row r="5" spans="1:20" ht="25" x14ac:dyDescent="0.25">
      <c r="A5" s="42" t="str">
        <f>'8A-LAWYERS'!B10</f>
        <v>NI</v>
      </c>
      <c r="B5" s="42" t="str">
        <f>'8A-LAWYERS'!A10</f>
        <v>Q8a.04</v>
      </c>
      <c r="C5" s="42" t="str">
        <f>LEFT('8A-LAWYERS'!E10,FIND("(Q",'8A-LAWYERS'!E10)-2)</f>
        <v>Considering the definition provided at the start, is there more than one professional figure that can fit this description?</v>
      </c>
      <c r="D5" s="42" t="str">
        <f>IF(OR('8A-LAWYERS'!B10="N",'8A-LAWYERS'!B10="NI"),"N",'8A-LAWYERS'!C10)</f>
        <v>N</v>
      </c>
      <c r="E5" s="42" t="s">
        <v>0</v>
      </c>
      <c r="F5" s="42" t="str">
        <f>'8A-LAWYERS'!V10</f>
        <v/>
      </c>
      <c r="G5" s="42" t="str">
        <f>'8A-LAWYERS'!AP10</f>
        <v>.</v>
      </c>
      <c r="H5" s="42">
        <f>'8A-LAWYERS'!AQ10</f>
        <v>0</v>
      </c>
      <c r="I5" s="11" t="str">
        <f t="shared" si="0"/>
        <v>.</v>
      </c>
    </row>
    <row r="6" spans="1:20" ht="25" x14ac:dyDescent="0.25">
      <c r="A6" s="42" t="str">
        <f>'8A-LAWYERS'!B11</f>
        <v>NI</v>
      </c>
      <c r="B6" s="42" t="str">
        <f>'8A-LAWYERS'!A11</f>
        <v>Q8a.05</v>
      </c>
      <c r="C6" s="42" t="str">
        <f>LEFT('8A-LAWYERS'!E11,FIND("(Q",'8A-LAWYERS'!E11)-2)</f>
        <v>If you answer yes, please list all their names in English and in your local language and describe how these figures differ among each other in the Comments Column.</v>
      </c>
      <c r="D6" s="42" t="str">
        <f>IF(OR('8A-LAWYERS'!B11="N",'8A-LAWYERS'!B11="NI"),"N",'8A-LAWYERS'!C11)</f>
        <v>N</v>
      </c>
      <c r="E6" s="42" t="s">
        <v>0</v>
      </c>
      <c r="F6" s="42" t="str">
        <f>'8A-LAWYERS'!V11</f>
        <v/>
      </c>
      <c r="G6" s="42" t="str">
        <f>'8A-LAWYERS'!AP11</f>
        <v>.</v>
      </c>
      <c r="H6" s="42">
        <f>'8A-LAWYERS'!AQ11</f>
        <v>0</v>
      </c>
      <c r="I6" s="11" t="str">
        <f t="shared" si="0"/>
        <v>.</v>
      </c>
    </row>
    <row r="7" spans="1:20" ht="25" x14ac:dyDescent="0.25">
      <c r="A7" s="42" t="str">
        <f>'8A-LAWYERS'!B12</f>
        <v>I</v>
      </c>
      <c r="B7" s="42" t="str">
        <f>'8A-LAWYERS'!A12</f>
        <v>Q8a.06</v>
      </c>
      <c r="C7" s="42" t="str">
        <f>LEFT('8A-LAWYERS'!E12,FIND("(Q",'8A-LAWYERS'!E12)-2)</f>
        <v>Please provide ONLY the name of the professional figure for which you are answering this questionnaire in your language and in English</v>
      </c>
      <c r="D7" s="42" t="str">
        <f>IF(OR('8A-LAWYERS'!B12="N",'8A-LAWYERS'!B12="NI"),"N",'8A-LAWYERS'!C12)</f>
        <v>Q8a.02</v>
      </c>
      <c r="E7" s="42" t="s">
        <v>1230</v>
      </c>
      <c r="F7" s="42" t="str">
        <f>'8A-LAWYERS'!V12</f>
        <v>Lawyer</v>
      </c>
      <c r="G7" s="42" t="str">
        <f>'8A-LAWYERS'!AP12</f>
        <v>.</v>
      </c>
      <c r="H7" s="42">
        <f>'8A-LAWYERS'!AQ12</f>
        <v>0</v>
      </c>
      <c r="I7" s="11" t="str">
        <f t="shared" si="0"/>
        <v>.</v>
      </c>
    </row>
    <row r="8" spans="1:20" ht="25" x14ac:dyDescent="0.25">
      <c r="A8" s="42" t="str">
        <f>'8A-LAWYERS'!B13</f>
        <v>I</v>
      </c>
      <c r="B8" s="42" t="str">
        <f>'8A-LAWYERS'!A13</f>
        <v>Q8a.07</v>
      </c>
      <c r="C8" s="42" t="str">
        <f>LEFT('8A-LAWYERS'!E13,FIND("(Q",'8A-LAWYERS'!E13)-2)</f>
        <v>For which jurisdiction are you answering the question?</v>
      </c>
      <c r="D8" s="42" t="str">
        <f>IF(OR('8A-LAWYERS'!B13="N",'8A-LAWYERS'!B13="NI"),"N",'8A-LAWYERS'!C13)</f>
        <v>Q8a.03</v>
      </c>
      <c r="E8" s="42" t="s">
        <v>1231</v>
      </c>
      <c r="F8" s="42" t="str">
        <f>'8A-LAWYERS'!V13</f>
        <v>state level (for federal states)</v>
      </c>
      <c r="G8" s="42" t="str">
        <f>'8A-LAWYERS'!AP13</f>
        <v>.</v>
      </c>
      <c r="H8" s="42">
        <f>'8A-LAWYERS'!AQ13</f>
        <v>0</v>
      </c>
      <c r="I8" s="11" t="str">
        <f t="shared" si="0"/>
        <v>.</v>
      </c>
    </row>
    <row r="9" spans="1:20" x14ac:dyDescent="0.25">
      <c r="A9" s="42" t="str">
        <f>'8A-LAWYERS'!B14</f>
        <v>NI</v>
      </c>
      <c r="B9" s="42" t="str">
        <f>'8A-LAWYERS'!A14</f>
        <v>Q8a.07a</v>
      </c>
      <c r="C9" s="42" t="str">
        <f>LEFT('8A-LAWYERS'!E14,FIND("(Q",'8A-LAWYERS'!E14)-2)</f>
        <v>Please provide name of the name of the jurisdiction for which you are answering.</v>
      </c>
      <c r="D9" s="42" t="str">
        <f>IF(OR('8A-LAWYERS'!B14="N",'8A-LAWYERS'!B14="NI"),"N",'8A-LAWYERS'!C14)</f>
        <v>N</v>
      </c>
      <c r="E9" s="42" t="s">
        <v>0</v>
      </c>
      <c r="F9" s="42" t="str">
        <f>'8A-LAWYERS'!V14</f>
        <v/>
      </c>
      <c r="G9" s="42" t="str">
        <f>'8A-LAWYERS'!AP14</f>
        <v>.</v>
      </c>
      <c r="H9" s="42">
        <f>'8A-LAWYERS'!AQ14</f>
        <v>0</v>
      </c>
      <c r="I9" s="11" t="str">
        <f t="shared" si="0"/>
        <v>.</v>
      </c>
    </row>
    <row r="10" spans="1:20" ht="50" x14ac:dyDescent="0.25">
      <c r="A10" s="42" t="str">
        <f>'8A-LAWYERS'!B15</f>
        <v>I</v>
      </c>
      <c r="B10" s="42" t="str">
        <f>'8A-LAWYERS'!A15</f>
        <v>Q8a.08</v>
      </c>
      <c r="C10" s="42" t="str">
        <f>LEFT('8A-LAWYERS'!E15,FIND("(Q",'8A-LAWYERS'!E15)-2)</f>
        <v>How is access to this profession regulated?</v>
      </c>
      <c r="D10" s="42" t="str">
        <f>IF(OR('8A-LAWYERS'!B15="N",'8A-LAWYERS'!B15="NI"),"N",'8A-LAWYERS'!C15)</f>
        <v>Q8a.1.4</v>
      </c>
      <c r="E10" s="42" t="s">
        <v>1232</v>
      </c>
      <c r="F10" s="42" t="str">
        <f>'8A-LAWYERS'!V15</f>
        <v>licensing by state/independent authorities/professional bodies</v>
      </c>
      <c r="G10" s="42" t="str">
        <f>'8A-LAWYERS'!AP15</f>
        <v>.</v>
      </c>
      <c r="H10" s="42">
        <f>'8A-LAWYERS'!AQ15</f>
        <v>0</v>
      </c>
      <c r="I10" s="11" t="str">
        <f t="shared" si="0"/>
        <v>.</v>
      </c>
    </row>
    <row r="11" spans="1:20" ht="37.5" x14ac:dyDescent="0.25">
      <c r="A11" s="42" t="str">
        <f>'8A-LAWYERS'!B18</f>
        <v>EC</v>
      </c>
      <c r="B11" s="42" t="str">
        <f>'8A-LAWYERS'!A18</f>
        <v>Q8a.1.1_1</v>
      </c>
      <c r="C11" s="42" t="str">
        <f>LEFT('8A-LAWYERS'!E$17,FIND("(Q",'8A-LAWYERS'!E$17)-2)&amp;" - "&amp;'8A-LAWYERS'!F18</f>
        <v>Do lawyers have exclusive or shared exclusive rights to provide any of the activities listed below? - Representation of clients before courts (sometimes referred to as rights of audience)</v>
      </c>
      <c r="D11" s="42" t="str">
        <f>IF(OR('8A-LAWYERS'!B18="N",'8A-LAWYERS'!B18="NI"),"N",'8A-LAWYERS'!C18)</f>
        <v>Q8a.1.1_1</v>
      </c>
      <c r="E11" s="42" t="s">
        <v>1233</v>
      </c>
      <c r="F11" s="42" t="str">
        <f>'8A-LAWYERS'!V18</f>
        <v>exclusive right to perform the activity</v>
      </c>
      <c r="G11" s="42" t="str">
        <f>'8A-LAWYERS'!AP18</f>
        <v>.</v>
      </c>
      <c r="H11" s="42">
        <f>'8A-LAWYERS'!AQ18</f>
        <v>0</v>
      </c>
      <c r="I11" s="11" t="str">
        <f t="shared" si="0"/>
        <v>.</v>
      </c>
    </row>
    <row r="12" spans="1:20" ht="37.5" x14ac:dyDescent="0.25">
      <c r="A12" s="42" t="str">
        <f>'8A-LAWYERS'!B19</f>
        <v>EC</v>
      </c>
      <c r="B12" s="42" t="str">
        <f>'8A-LAWYERS'!A19</f>
        <v>Q8a.1.1_2</v>
      </c>
      <c r="C12" s="42" t="str">
        <f>LEFT('8A-LAWYERS'!E$17,FIND("(Q",'8A-LAWYERS'!E$17)-2)&amp;" - "&amp;'8A-LAWYERS'!F19</f>
        <v xml:space="preserve">Do lawyers have exclusive or shared exclusive rights to provide any of the activities listed below? - Representation before administrative agencies, including on tax matters </v>
      </c>
      <c r="D12" s="42" t="str">
        <f>IF(OR('8A-LAWYERS'!B19="N",'8A-LAWYERS'!B19="NI"),"N",'8A-LAWYERS'!C19)</f>
        <v>Q8a.1.1_2</v>
      </c>
      <c r="E12" s="42" t="s">
        <v>1234</v>
      </c>
      <c r="F12" s="42" t="str">
        <f>'8A-LAWYERS'!V19</f>
        <v>no exclusive right</v>
      </c>
      <c r="G12" s="42" t="str">
        <f>'8A-LAWYERS'!AP19</f>
        <v>.</v>
      </c>
      <c r="H12" s="42">
        <f>'8A-LAWYERS'!AQ19</f>
        <v>0</v>
      </c>
      <c r="I12" s="11" t="str">
        <f t="shared" si="0"/>
        <v>.</v>
      </c>
    </row>
    <row r="13" spans="1:20" ht="25" x14ac:dyDescent="0.25">
      <c r="A13" s="42" t="str">
        <f>'8A-LAWYERS'!B20</f>
        <v>EC</v>
      </c>
      <c r="B13" s="42" t="str">
        <f>'8A-LAWYERS'!A20</f>
        <v>Q8a.1.1_3</v>
      </c>
      <c r="C13" s="42" t="str">
        <f>LEFT('8A-LAWYERS'!E$17,FIND("(Q",'8A-LAWYERS'!E$17)-2)&amp;" - "&amp;'8A-LAWYERS'!F20</f>
        <v>Do lawyers have exclusive or shared exclusive rights to provide any of the activities listed below? - Drawing up legal documents (such as contracts and wills)</v>
      </c>
      <c r="D13" s="42" t="str">
        <f>IF(OR('8A-LAWYERS'!B20="N",'8A-LAWYERS'!B20="NI"),"N",'8A-LAWYERS'!C20)</f>
        <v>Q8a.1.1_3</v>
      </c>
      <c r="E13" s="42" t="s">
        <v>1235</v>
      </c>
      <c r="F13" s="42" t="str">
        <f>'8A-LAWYERS'!V20</f>
        <v>no exclusive right</v>
      </c>
      <c r="G13" s="42" t="str">
        <f>'8A-LAWYERS'!AP20</f>
        <v>.</v>
      </c>
      <c r="H13" s="42">
        <f>'8A-LAWYERS'!AQ20</f>
        <v>0</v>
      </c>
      <c r="I13" s="11" t="str">
        <f t="shared" si="0"/>
        <v>.</v>
      </c>
    </row>
    <row r="14" spans="1:20" ht="25" x14ac:dyDescent="0.25">
      <c r="A14" s="42" t="str">
        <f>'8A-LAWYERS'!B21</f>
        <v>EC</v>
      </c>
      <c r="B14" s="42" t="str">
        <f>'8A-LAWYERS'!A21</f>
        <v>Q8a.1.1_4</v>
      </c>
      <c r="C14" s="42" t="str">
        <f>LEFT('8A-LAWYERS'!E$17,FIND("(Q",'8A-LAWYERS'!E$17)-2)&amp;" - "&amp;'8A-LAWYERS'!F21</f>
        <v xml:space="preserve">Do lawyers have exclusive or shared exclusive rights to provide any of the activities listed below? - Advice on matters predominantly regulated by domestic law </v>
      </c>
      <c r="D14" s="42" t="str">
        <f>IF(OR('8A-LAWYERS'!B21="N",'8A-LAWYERS'!B21="NI"),"N",'8A-LAWYERS'!C21)</f>
        <v>Q8a.1.1_4</v>
      </c>
      <c r="E14" s="42" t="s">
        <v>1236</v>
      </c>
      <c r="F14" s="42" t="str">
        <f>'8A-LAWYERS'!V21</f>
        <v>exclusive right to perform the activity</v>
      </c>
      <c r="G14" s="42" t="str">
        <f>'8A-LAWYERS'!AP21</f>
        <v>.</v>
      </c>
      <c r="H14" s="42">
        <f>'8A-LAWYERS'!AQ21</f>
        <v>0</v>
      </c>
      <c r="I14" s="11" t="str">
        <f t="shared" si="0"/>
        <v>.</v>
      </c>
    </row>
    <row r="15" spans="1:20" ht="25" x14ac:dyDescent="0.25">
      <c r="A15" s="42" t="str">
        <f>'8A-LAWYERS'!B22</f>
        <v>EC</v>
      </c>
      <c r="B15" s="42" t="str">
        <f>'8A-LAWYERS'!A22</f>
        <v>Q8a.1.1_5</v>
      </c>
      <c r="C15" s="42" t="str">
        <f>LEFT('8A-LAWYERS'!E$17,FIND("(Q",'8A-LAWYERS'!E$17)-2)&amp;" - "&amp;'8A-LAWYERS'!F22</f>
        <v xml:space="preserve">Do lawyers have exclusive or shared exclusive rights to provide any of the activities listed below? - Advice on matters predominantly regulated by international law </v>
      </c>
      <c r="D15" s="42" t="str">
        <f>IF(OR('8A-LAWYERS'!B22="N",'8A-LAWYERS'!B22="NI"),"N",'8A-LAWYERS'!C22)</f>
        <v>Q8a.1.1_5</v>
      </c>
      <c r="E15" s="42" t="s">
        <v>1237</v>
      </c>
      <c r="F15" s="42" t="str">
        <f>'8A-LAWYERS'!V22</f>
        <v>exclusive right to perform the activity</v>
      </c>
      <c r="G15" s="42" t="str">
        <f>'8A-LAWYERS'!AP22</f>
        <v>.</v>
      </c>
      <c r="H15" s="42">
        <f>'8A-LAWYERS'!AQ22</f>
        <v>0</v>
      </c>
      <c r="I15" s="11" t="str">
        <f t="shared" si="0"/>
        <v>.</v>
      </c>
    </row>
    <row r="16" spans="1:20" ht="25" x14ac:dyDescent="0.25">
      <c r="A16" s="42" t="str">
        <f>'8A-LAWYERS'!B23</f>
        <v>EC</v>
      </c>
      <c r="B16" s="42" t="str">
        <f>'8A-LAWYERS'!A23</f>
        <v>Q8a.1.1_6</v>
      </c>
      <c r="C16" s="42" t="str">
        <f>LEFT('8A-LAWYERS'!E$17,FIND("(Q",'8A-LAWYERS'!E$17)-2)&amp;" - "&amp;'8A-LAWYERS'!F23</f>
        <v xml:space="preserve">Do lawyers have exclusive or shared exclusive rights to provide any of the activities listed below? - Advice on matters predominantly regulated by foreign law </v>
      </c>
      <c r="D16" s="42" t="str">
        <f>IF(OR('8A-LAWYERS'!B23="N",'8A-LAWYERS'!B23="NI"),"N",'8A-LAWYERS'!C23)</f>
        <v>Q8a.1.1_6</v>
      </c>
      <c r="E16" s="42" t="s">
        <v>1238</v>
      </c>
      <c r="F16" s="42" t="str">
        <f>'8A-LAWYERS'!V23</f>
        <v>exclusive right to perform the activity</v>
      </c>
      <c r="G16" s="42" t="str">
        <f>'8A-LAWYERS'!AP23</f>
        <v>.</v>
      </c>
      <c r="H16" s="42">
        <f>'8A-LAWYERS'!AQ23</f>
        <v>0</v>
      </c>
      <c r="I16" s="11" t="str">
        <f t="shared" si="0"/>
        <v>.</v>
      </c>
    </row>
    <row r="17" spans="1:10" ht="25" x14ac:dyDescent="0.25">
      <c r="A17" s="42" t="str">
        <f>'8A-LAWYERS'!B24</f>
        <v>EC</v>
      </c>
      <c r="B17" s="42" t="str">
        <f>'8A-LAWYERS'!A24</f>
        <v>Q8a.1.1_7</v>
      </c>
      <c r="C17" s="42" t="str">
        <f>LEFT('8A-LAWYERS'!E$17,FIND("(Q",'8A-LAWYERS'!E$17)-2)&amp;" - "&amp;'8A-LAWYERS'!F24</f>
        <v xml:space="preserve">Do lawyers have exclusive or shared exclusive rights to provide any of the activities listed below? - Transferring of title to real estate (conveyancing) </v>
      </c>
      <c r="D17" s="42" t="str">
        <f>IF(OR('8A-LAWYERS'!B24="N",'8A-LAWYERS'!B24="NI"),"N",'8A-LAWYERS'!C24)</f>
        <v>Q8a.1.1_7</v>
      </c>
      <c r="E17" s="42" t="s">
        <v>1239</v>
      </c>
      <c r="F17" s="42" t="str">
        <f>'8A-LAWYERS'!V24</f>
        <v>shared exclusive right to perform the activity</v>
      </c>
      <c r="G17" s="42" t="str">
        <f>'8A-LAWYERS'!AP24</f>
        <v>.</v>
      </c>
      <c r="H17" s="42">
        <f>'8A-LAWYERS'!AQ24</f>
        <v>0</v>
      </c>
      <c r="I17" s="11" t="str">
        <f t="shared" si="0"/>
        <v>.</v>
      </c>
    </row>
    <row r="18" spans="1:10" ht="25" x14ac:dyDescent="0.25">
      <c r="A18" s="42" t="str">
        <f>'8A-LAWYERS'!B25</f>
        <v>EC</v>
      </c>
      <c r="B18" s="42" t="str">
        <f>'8A-LAWYERS'!A25</f>
        <v>Q8a.1.1_8</v>
      </c>
      <c r="C18" s="42" t="str">
        <f>LEFT('8A-LAWYERS'!E$17,FIND("(Q",'8A-LAWYERS'!E$17)-2)&amp;" - "&amp;'8A-LAWYERS'!F25</f>
        <v xml:space="preserve">Do lawyers have exclusive or shared exclusive rights to provide any of the activities listed below? - Regulation of family matters </v>
      </c>
      <c r="D18" s="42" t="str">
        <f>IF(OR('8A-LAWYERS'!B25="N",'8A-LAWYERS'!B25="NI"),"N",'8A-LAWYERS'!C25)</f>
        <v>Q8a.1.1_8</v>
      </c>
      <c r="E18" s="42" t="s">
        <v>1240</v>
      </c>
      <c r="F18" s="42" t="str">
        <f>'8A-LAWYERS'!V25</f>
        <v>no exclusive right</v>
      </c>
      <c r="G18" s="42" t="str">
        <f>'8A-LAWYERS'!AP25</f>
        <v>.</v>
      </c>
      <c r="H18" s="42">
        <f>'8A-LAWYERS'!AQ25</f>
        <v>0</v>
      </c>
      <c r="I18" s="11" t="str">
        <f t="shared" si="0"/>
        <v>.</v>
      </c>
    </row>
    <row r="19" spans="1:10" ht="25" x14ac:dyDescent="0.25">
      <c r="A19" s="42" t="str">
        <f>'8A-LAWYERS'!B26</f>
        <v>EC</v>
      </c>
      <c r="B19" s="42" t="str">
        <f>'8A-LAWYERS'!A26</f>
        <v>Q8a.1.1_9</v>
      </c>
      <c r="C19" s="42" t="str">
        <f>LEFT('8A-LAWYERS'!E$17,FIND("(Q",'8A-LAWYERS'!E$17)-2)&amp;" - "&amp;'8A-LAWYERS'!F26</f>
        <v xml:space="preserve">Do lawyers have exclusive or shared exclusive rights to provide any of the activities listed below? - Tax advice </v>
      </c>
      <c r="D19" s="42" t="str">
        <f>IF(OR('8A-LAWYERS'!B26="N",'8A-LAWYERS'!B26="NI"),"N",'8A-LAWYERS'!C26)</f>
        <v>Q8a.1.1_9</v>
      </c>
      <c r="E19" s="42" t="s">
        <v>1241</v>
      </c>
      <c r="F19" s="42" t="str">
        <f>'8A-LAWYERS'!V26</f>
        <v>shared exclusive right to perform the activity</v>
      </c>
      <c r="G19" s="42" t="str">
        <f>'8A-LAWYERS'!AP26</f>
        <v>.</v>
      </c>
      <c r="H19" s="42">
        <f>'8A-LAWYERS'!AQ26</f>
        <v>0</v>
      </c>
      <c r="I19" s="11" t="str">
        <f t="shared" si="0"/>
        <v>.</v>
      </c>
    </row>
    <row r="20" spans="1:10" ht="25" x14ac:dyDescent="0.25">
      <c r="A20" s="42" t="str">
        <f>'8A-LAWYERS'!B27</f>
        <v>EC</v>
      </c>
      <c r="B20" s="42" t="str">
        <f>'8A-LAWYERS'!A27</f>
        <v>Q8a.1.1_10</v>
      </c>
      <c r="C20" s="42" t="str">
        <f>LEFT('8A-LAWYERS'!E$17,FIND("(Q",'8A-LAWYERS'!E$17)-2)&amp;" - "&amp;'8A-LAWYERS'!F27</f>
        <v xml:space="preserve">Do lawyers have exclusive or shared exclusive rights to provide any of the activities listed below? - Insolvency practice </v>
      </c>
      <c r="D20" s="42" t="str">
        <f>IF(OR('8A-LAWYERS'!B27="N",'8A-LAWYERS'!B27="NI"),"N",'8A-LAWYERS'!C27)</f>
        <v>Q8a.1.1_10</v>
      </c>
      <c r="E20" s="42" t="s">
        <v>1242</v>
      </c>
      <c r="F20" s="42" t="str">
        <f>'8A-LAWYERS'!V27</f>
        <v>shared exclusive right to perform the activity</v>
      </c>
      <c r="G20" s="42" t="str">
        <f>'8A-LAWYERS'!AP27</f>
        <v>.</v>
      </c>
      <c r="H20" s="42">
        <f>'8A-LAWYERS'!AQ27</f>
        <v>0</v>
      </c>
      <c r="I20" s="11" t="str">
        <f t="shared" si="0"/>
        <v>.</v>
      </c>
    </row>
    <row r="21" spans="1:10" ht="25" x14ac:dyDescent="0.25">
      <c r="A21" s="42" t="str">
        <f>'8A-LAWYERS'!B28</f>
        <v>EC</v>
      </c>
      <c r="B21" s="42" t="str">
        <f>'8A-LAWYERS'!A28</f>
        <v>Q8a.1.1_11</v>
      </c>
      <c r="C21" s="42" t="str">
        <f>LEFT('8A-LAWYERS'!E$17,FIND("(Q",'8A-LAWYERS'!E$17)-2)&amp;" - "&amp;'8A-LAWYERS'!F28</f>
        <v xml:space="preserve">Do lawyers have exclusive or shared exclusive rights to provide any of the activities listed below? - Management consulting and other business advisory services </v>
      </c>
      <c r="D21" s="42" t="str">
        <f>IF(OR('8A-LAWYERS'!B28="N",'8A-LAWYERS'!B28="NI"),"N",'8A-LAWYERS'!C28)</f>
        <v>Q8a.1.1_11</v>
      </c>
      <c r="E21" s="42" t="s">
        <v>1243</v>
      </c>
      <c r="F21" s="42" t="str">
        <f>'8A-LAWYERS'!V28</f>
        <v>no exclusive right</v>
      </c>
      <c r="G21" s="42" t="str">
        <f>'8A-LAWYERS'!AP28</f>
        <v>.</v>
      </c>
      <c r="H21" s="42">
        <f>'8A-LAWYERS'!AQ28</f>
        <v>0</v>
      </c>
      <c r="I21" s="11" t="str">
        <f t="shared" si="0"/>
        <v>.</v>
      </c>
    </row>
    <row r="22" spans="1:10" ht="25" x14ac:dyDescent="0.25">
      <c r="A22" s="42" t="str">
        <f>'8A-LAWYERS'!B29</f>
        <v>EC</v>
      </c>
      <c r="B22" s="42" t="str">
        <f>'8A-LAWYERS'!A29</f>
        <v>Q8a.1.1_12</v>
      </c>
      <c r="C22" s="42" t="str">
        <f>LEFT('8A-LAWYERS'!E$17,FIND("(Q",'8A-LAWYERS'!E$17)-2)&amp;" - "&amp;'8A-LAWYERS'!F29</f>
        <v xml:space="preserve">Do lawyers have exclusive or shared exclusive rights to provide any of the activities listed below? - Advice and representation on patent law </v>
      </c>
      <c r="D22" s="42" t="str">
        <f>IF(OR('8A-LAWYERS'!B29="N",'8A-LAWYERS'!B29="NI"),"N",'8A-LAWYERS'!C29)</f>
        <v>Q8a.1.1_12</v>
      </c>
      <c r="E22" s="42" t="s">
        <v>1244</v>
      </c>
      <c r="F22" s="42" t="str">
        <f>'8A-LAWYERS'!V29</f>
        <v>shared exclusive right to perform the activity</v>
      </c>
      <c r="G22" s="42" t="str">
        <f>'8A-LAWYERS'!AP29</f>
        <v>.</v>
      </c>
      <c r="H22" s="42">
        <f>'8A-LAWYERS'!AQ29</f>
        <v>0</v>
      </c>
      <c r="I22" s="11" t="str">
        <f t="shared" si="0"/>
        <v>.</v>
      </c>
    </row>
    <row r="23" spans="1:10" ht="25" x14ac:dyDescent="0.25">
      <c r="A23" s="42" t="str">
        <f>'8A-LAWYERS'!B30</f>
        <v>EC</v>
      </c>
      <c r="B23" s="42" t="str">
        <f>'8A-LAWYERS'!A30</f>
        <v>Q8a.1.1_13</v>
      </c>
      <c r="C23" s="42" t="str">
        <f>LEFT('8A-LAWYERS'!E$17,FIND("(Q",'8A-LAWYERS'!E$17)-2)&amp;" - "&amp;'8A-LAWYERS'!F30</f>
        <v>Do lawyers have exclusive or shared exclusive rights to provide any of the activities listed below? - Business incorporation</v>
      </c>
      <c r="D23" s="42" t="str">
        <f>IF(OR('8A-LAWYERS'!B30="N",'8A-LAWYERS'!B30="NI"),"N",'8A-LAWYERS'!C30)</f>
        <v>Q8a.1.1_13</v>
      </c>
      <c r="E23" s="42" t="s">
        <v>1245</v>
      </c>
      <c r="F23" s="42" t="str">
        <f>'8A-LAWYERS'!V30</f>
        <v>no exclusive right</v>
      </c>
      <c r="G23" s="42" t="str">
        <f>'8A-LAWYERS'!AP30</f>
        <v>.</v>
      </c>
      <c r="H23" s="42">
        <f>'8A-LAWYERS'!AQ30</f>
        <v>0</v>
      </c>
      <c r="I23" s="11" t="str">
        <f t="shared" si="0"/>
        <v>.</v>
      </c>
    </row>
    <row r="24" spans="1:10" ht="25" x14ac:dyDescent="0.25">
      <c r="A24" s="42" t="str">
        <f>'8A-LAWYERS'!B31</f>
        <v>EC</v>
      </c>
      <c r="B24" s="42" t="str">
        <f>'8A-LAWYERS'!A31</f>
        <v>Q8a.1.1_14</v>
      </c>
      <c r="C24" s="42" t="str">
        <f>LEFT('8A-LAWYERS'!E$17,FIND("(Q",'8A-LAWYERS'!E$17)-2)&amp;" - "&amp;'8A-LAWYERS'!F31</f>
        <v>Do lawyers have exclusive or shared exclusive rights to provide any of the activities listed below? - Administering oaths and certificating legal documents</v>
      </c>
      <c r="D24" s="42" t="str">
        <f>IF(OR('8A-LAWYERS'!B31="N",'8A-LAWYERS'!B31="NI"),"N",'8A-LAWYERS'!C31)</f>
        <v>Q8a.1.1_14</v>
      </c>
      <c r="E24" s="42" t="s">
        <v>1246</v>
      </c>
      <c r="F24" s="42" t="str">
        <f>'8A-LAWYERS'!V31</f>
        <v>exclusive right to perform the activity</v>
      </c>
      <c r="G24" s="42" t="str">
        <f>'8A-LAWYERS'!AP31</f>
        <v>.</v>
      </c>
      <c r="H24" s="42">
        <f>'8A-LAWYERS'!AQ31</f>
        <v>0</v>
      </c>
      <c r="I24" s="11" t="str">
        <f t="shared" si="0"/>
        <v>.</v>
      </c>
    </row>
    <row r="25" spans="1:10" ht="50" x14ac:dyDescent="0.25">
      <c r="A25" s="42" t="str">
        <f>'8A-LAWYERS'!B32</f>
        <v>EC</v>
      </c>
      <c r="B25" s="42" t="str">
        <f>'8A-LAWYERS'!A32</f>
        <v>Q8a.1.1_15</v>
      </c>
      <c r="C25" s="42" t="str">
        <f>LEFT('8A-LAWYERS'!E$17,FIND("(Q",'8A-LAWYERS'!E$17)-2)&amp;" - "&amp;'8A-LAWYERS'!F32</f>
        <v>Do lawyers have exclusive or shared exclusive rights to provide any of the activities listed below? - Others - 1</v>
      </c>
      <c r="D25" s="42" t="str">
        <f>IF(OR('8A-LAWYERS'!B32="N",'8A-LAWYERS'!B32="NI"),"N",'8A-LAWYERS'!C32)</f>
        <v>Q8a.1.1_15</v>
      </c>
      <c r="E25" s="42" t="s">
        <v>1247</v>
      </c>
      <c r="F25" s="42" t="str">
        <f>'8A-LAWYERS'!V32</f>
        <v>.</v>
      </c>
      <c r="G25" s="42" t="str">
        <f>'8A-LAWYERS'!AP32</f>
        <v>.</v>
      </c>
      <c r="H25" s="42">
        <f>'8A-LAWYERS'!AQ32</f>
        <v>0</v>
      </c>
      <c r="I25" s="11" t="str">
        <f t="shared" si="0"/>
        <v>.</v>
      </c>
    </row>
    <row r="26" spans="1:10" ht="25" x14ac:dyDescent="0.25">
      <c r="A26" s="42" t="str">
        <f>'8A-LAWYERS'!B33</f>
        <v>N</v>
      </c>
      <c r="B26" s="42" t="str">
        <f>'8A-LAWYERS'!A33</f>
        <v>Q8a.1.1_16</v>
      </c>
      <c r="C26" s="42" t="str">
        <f>LEFT('8A-LAWYERS'!E$17,FIND("(Q",'8A-LAWYERS'!E$17)-2)&amp;" - "&amp;'8A-LAWYERS'!F33</f>
        <v>Do lawyers have exclusive or shared exclusive rights to provide any of the activities listed below? - Others - 2</v>
      </c>
      <c r="D26" s="42" t="str">
        <f>IF(OR('8A-LAWYERS'!B33="N",'8A-LAWYERS'!B33="NI"),"N",'8A-LAWYERS'!C33)</f>
        <v>N</v>
      </c>
      <c r="E26" s="42" t="s">
        <v>0</v>
      </c>
      <c r="F26" s="42" t="str">
        <f>'8A-LAWYERS'!V33</f>
        <v/>
      </c>
      <c r="G26" s="42" t="str">
        <f>'8A-LAWYERS'!AP33</f>
        <v>.</v>
      </c>
      <c r="H26" s="42">
        <f>'8A-LAWYERS'!AQ33</f>
        <v>0</v>
      </c>
      <c r="I26" s="11" t="str">
        <f t="shared" si="0"/>
        <v>.</v>
      </c>
    </row>
    <row r="27" spans="1:10" ht="25" x14ac:dyDescent="0.25">
      <c r="A27" s="42" t="str">
        <f>'8A-LAWYERS'!B34</f>
        <v>N</v>
      </c>
      <c r="B27" s="42" t="str">
        <f>'8A-LAWYERS'!A34</f>
        <v>Q8a.1.1_17</v>
      </c>
      <c r="C27" s="42" t="str">
        <f>LEFT('8A-LAWYERS'!E$17,FIND("(Q",'8A-LAWYERS'!E$17)-2)&amp;" - "&amp;'8A-LAWYERS'!F34</f>
        <v>Do lawyers have exclusive or shared exclusive rights to provide any of the activities listed below? - Others - 3</v>
      </c>
      <c r="D27" s="42" t="str">
        <f>IF(OR('8A-LAWYERS'!B34="N",'8A-LAWYERS'!B34="NI"),"N",'8A-LAWYERS'!C34)</f>
        <v>N</v>
      </c>
      <c r="E27" s="42" t="s">
        <v>0</v>
      </c>
      <c r="F27" s="42" t="str">
        <f>'8A-LAWYERS'!V34</f>
        <v/>
      </c>
      <c r="G27" s="42" t="str">
        <f>'8A-LAWYERS'!AP34</f>
        <v>.</v>
      </c>
      <c r="H27" s="42">
        <f>'8A-LAWYERS'!AQ34</f>
        <v>0</v>
      </c>
      <c r="I27" s="11" t="str">
        <f t="shared" si="0"/>
        <v>.</v>
      </c>
    </row>
    <row r="28" spans="1:10" ht="25" x14ac:dyDescent="0.25">
      <c r="A28" s="42" t="str">
        <f>'8A-LAWYERS'!B35</f>
        <v>N</v>
      </c>
      <c r="B28" s="42" t="str">
        <f>'8A-LAWYERS'!A35</f>
        <v>Q8a.1.1_18</v>
      </c>
      <c r="C28" s="42" t="str">
        <f>LEFT('8A-LAWYERS'!E$17,FIND("(Q",'8A-LAWYERS'!E$17)-2)&amp;" - "&amp;'8A-LAWYERS'!F35</f>
        <v>Do lawyers have exclusive or shared exclusive rights to provide any of the activities listed below? - Others - 4</v>
      </c>
      <c r="D28" s="42" t="str">
        <f>IF(OR('8A-LAWYERS'!B35="N",'8A-LAWYERS'!B35="NI"),"N",'8A-LAWYERS'!C35)</f>
        <v>N</v>
      </c>
      <c r="E28" s="42" t="s">
        <v>0</v>
      </c>
      <c r="F28" s="42" t="str">
        <f>'8A-LAWYERS'!V35</f>
        <v/>
      </c>
      <c r="G28" s="42" t="str">
        <f>'8A-LAWYERS'!AP35</f>
        <v>.</v>
      </c>
      <c r="H28" s="42">
        <f>'8A-LAWYERS'!AQ35</f>
        <v>0</v>
      </c>
      <c r="I28" s="11" t="str">
        <f t="shared" si="0"/>
        <v>.</v>
      </c>
    </row>
    <row r="29" spans="1:10" ht="75" x14ac:dyDescent="0.25">
      <c r="A29" s="42" t="str">
        <f>'8A-LAWYERS'!B36</f>
        <v>I</v>
      </c>
      <c r="B29" s="42" t="str">
        <f>'8A-LAWYERS'!A36</f>
        <v>Q8a.1.1a</v>
      </c>
      <c r="C29" s="42" t="str">
        <f>LEFT('8A-LAWYERS'!E36,FIND("(Q",'8A-LAWYERS'!E36)-2)</f>
        <v>Please provide a link to the law/regulation that specifies which activities are reserved to the professions</v>
      </c>
      <c r="D29" s="42" t="str">
        <f>IF(OR('8A-LAWYERS'!B36="N",'8A-LAWYERS'!B36="NI"),"N",'8A-LAWYERS'!C36)</f>
        <v>Q8a.1.1a</v>
      </c>
      <c r="E29" s="42" t="s">
        <v>1248</v>
      </c>
      <c r="F29" s="42" t="str">
        <f>'8A-LAWYERS'!V36</f>
        <v>Legal Profession Uniform Law (NSW) No 16a 
https://www.legislation.nsw.gov.au/#/view/act/2014/16a</v>
      </c>
      <c r="G29" s="42" t="str">
        <f>'8A-LAWYERS'!AP36</f>
        <v>.</v>
      </c>
      <c r="H29" s="42">
        <f>'8A-LAWYERS'!AQ36</f>
        <v>0</v>
      </c>
      <c r="I29" s="11" t="str">
        <f t="shared" si="0"/>
        <v>.</v>
      </c>
    </row>
    <row r="30" spans="1:10" s="214" customFormat="1" x14ac:dyDescent="0.25">
      <c r="A30" s="214" t="str">
        <f>'8A-LAWYERS'!B37</f>
        <v>E</v>
      </c>
      <c r="B30" s="214" t="str">
        <f>'8A-LAWYERS'!A37</f>
        <v>Q8a.1.2</v>
      </c>
      <c r="C30" s="214" t="str">
        <f>LEFT('8A-LAWYERS'!E37,FIND("(Q",'8A-LAWYERS'!E37)-2)</f>
        <v>Is the professional title of lawyers protected by the law?</v>
      </c>
      <c r="D30" s="214" t="str">
        <f>IF(OR('8A-LAWYERS'!B37="N",'8A-LAWYERS'!B37="NI"),"N",'8A-LAWYERS'!C37)</f>
        <v>Q8a.1.2</v>
      </c>
      <c r="E30" s="214" t="s">
        <v>1249</v>
      </c>
      <c r="F30" s="214" t="str">
        <f>'8A-LAWYERS'!V37</f>
        <v>yes</v>
      </c>
      <c r="G30" s="214" t="str">
        <f>'8A-LAWYERS'!AP37</f>
        <v>.</v>
      </c>
      <c r="H30" s="214">
        <f>'8A-LAWYERS'!AQ37</f>
        <v>0</v>
      </c>
      <c r="I30" s="11" t="str">
        <f t="shared" si="0"/>
        <v>.</v>
      </c>
      <c r="J30" s="215"/>
    </row>
    <row r="31" spans="1:10" ht="25" x14ac:dyDescent="0.25">
      <c r="A31" s="42" t="str">
        <f>'8A-LAWYERS'!B38</f>
        <v>I</v>
      </c>
      <c r="B31" s="42" t="str">
        <f>'8A-LAWYERS'!A38</f>
        <v>Q8a.1.2a</v>
      </c>
      <c r="C31" s="42" t="str">
        <f>LEFT('8A-LAWYERS'!E38,FIND("(Q",'8A-LAWYERS'!E38)-2)</f>
        <v>Please provide a link to the law/regulation that establishes the protection of the title</v>
      </c>
      <c r="D31" s="42" t="str">
        <f>IF(OR('8A-LAWYERS'!B38="N",'8A-LAWYERS'!B38="NI"),"N",'8A-LAWYERS'!C38)</f>
        <v>Q8a.1.2a</v>
      </c>
      <c r="E31" s="42" t="s">
        <v>1250</v>
      </c>
      <c r="F31" s="42" t="str">
        <f>'8A-LAWYERS'!V38</f>
        <v>.</v>
      </c>
      <c r="G31" s="42" t="str">
        <f>'8A-LAWYERS'!AP38</f>
        <v>.</v>
      </c>
      <c r="H31" s="42">
        <f>'8A-LAWYERS'!AQ38</f>
        <v>0</v>
      </c>
      <c r="I31" s="11" t="str">
        <f t="shared" si="0"/>
        <v>.</v>
      </c>
    </row>
    <row r="32" spans="1:10" ht="37.5" x14ac:dyDescent="0.25">
      <c r="A32" s="42" t="str">
        <f>'8A-LAWYERS'!B39</f>
        <v>NI</v>
      </c>
      <c r="B32" s="42" t="str">
        <f>'8A-LAWYERS'!A39</f>
        <v>Q8a.1.2b</v>
      </c>
      <c r="C32" s="42" t="str">
        <f>LEFT('8A-LAWYERS'!E39,FIND("(Q",'8A-LAWYERS'!E39)-2)</f>
        <v>If the profession of lawyer is certified (title is protected but there are no reserved activities), is there a single authority that can issue such a certification or more than one?</v>
      </c>
      <c r="D32" s="42" t="str">
        <f>IF(OR('8A-LAWYERS'!B39="N",'8A-LAWYERS'!B39="NI"),"N",'8A-LAWYERS'!C39)</f>
        <v>N</v>
      </c>
      <c r="E32" s="42" t="s">
        <v>0</v>
      </c>
      <c r="F32" s="42" t="str">
        <f>'8A-LAWYERS'!V39</f>
        <v/>
      </c>
      <c r="G32" s="42" t="str">
        <f>'8A-LAWYERS'!AP39</f>
        <v>.</v>
      </c>
      <c r="H32" s="42">
        <f>'8A-LAWYERS'!AQ39</f>
        <v>0</v>
      </c>
      <c r="I32" s="11" t="str">
        <f t="shared" si="0"/>
        <v>.</v>
      </c>
    </row>
    <row r="33" spans="1:10" ht="25" x14ac:dyDescent="0.25">
      <c r="A33" s="42" t="str">
        <f>'8A-LAWYERS'!B40</f>
        <v>E</v>
      </c>
      <c r="B33" s="42" t="str">
        <f>'8A-LAWYERS'!A40</f>
        <v>Q8a.1.3</v>
      </c>
      <c r="C33" s="42" t="str">
        <f>LEFT('8A-LAWYERS'!E40,FIND("(Q",'8A-LAWYERS'!E40)-2)</f>
        <v>How many pathways are there to obtain the qualifications to legally practice the profession?</v>
      </c>
      <c r="D33" s="42" t="str">
        <f>IF(OR('8A-LAWYERS'!B40="N",'8A-LAWYERS'!B40="NI"),"N",'8A-LAWYERS'!C40)</f>
        <v>Q8a.3.1</v>
      </c>
      <c r="E33" s="42" t="s">
        <v>1251</v>
      </c>
      <c r="F33" s="42" t="str">
        <f>'8A-LAWYERS'!V40</f>
        <v>only one pathway</v>
      </c>
      <c r="G33" s="42" t="str">
        <f>'8A-LAWYERS'!AP40</f>
        <v>.</v>
      </c>
      <c r="H33" s="42">
        <f>'8A-LAWYERS'!AQ40</f>
        <v>0</v>
      </c>
      <c r="I33" s="11" t="str">
        <f t="shared" si="0"/>
        <v>.</v>
      </c>
    </row>
    <row r="34" spans="1:10" ht="50" x14ac:dyDescent="0.25">
      <c r="A34" s="42" t="str">
        <f>'8A-LAWYERS'!B41</f>
        <v>I</v>
      </c>
      <c r="B34" s="42" t="str">
        <f>'8A-LAWYERS'!A41</f>
        <v>Q8a.1.3a</v>
      </c>
      <c r="C34" s="42" t="str">
        <f>LEFT('8A-LAWYERS'!E41,FIND("(Q",'8A-LAWYERS'!E41)-2)</f>
        <v>Please describe the pathways and explain what each one requires and how they differ</v>
      </c>
      <c r="D34" s="42" t="str">
        <f>IF(OR('8A-LAWYERS'!B41="N",'8A-LAWYERS'!B41="NI"),"N",'8A-LAWYERS'!C41)</f>
        <v>Q8a.3.1a</v>
      </c>
      <c r="E34" s="42" t="s">
        <v>1252</v>
      </c>
      <c r="F34" s="42" t="str">
        <f>'8A-LAWYERS'!V41</f>
        <v>https://www.lawsociety.com.au/practising-law-in-NSW/working-as-a-solicitor-in-NSW</v>
      </c>
      <c r="G34" s="42" t="str">
        <f>'8A-LAWYERS'!AP41</f>
        <v>.</v>
      </c>
      <c r="H34" s="42">
        <f>'8A-LAWYERS'!AQ41</f>
        <v>0</v>
      </c>
      <c r="I34" s="11" t="str">
        <f t="shared" si="0"/>
        <v>.</v>
      </c>
    </row>
    <row r="35" spans="1:10" ht="50" x14ac:dyDescent="0.25">
      <c r="A35" s="42" t="str">
        <f>'8A-LAWYERS'!B42</f>
        <v>I</v>
      </c>
      <c r="B35" s="42" t="str">
        <f>'8A-LAWYERS'!A42</f>
        <v>Q8a.1.3b</v>
      </c>
      <c r="C35" s="42" t="str">
        <f>LEFT('8A-LAWYERS'!E42,FIND("(Q",'8A-LAWYERS'!E42)-2)</f>
        <v>Please provide a link to the law/regulation that regulates/outlines the pathway/pathways to access the profession</v>
      </c>
      <c r="D35" s="42" t="str">
        <f>IF(OR('8A-LAWYERS'!B42="N",'8A-LAWYERS'!B42="NI"),"N",'8A-LAWYERS'!C42)</f>
        <v>Q8a.3.1a</v>
      </c>
      <c r="E35" s="42" t="s">
        <v>1252</v>
      </c>
      <c r="F35" s="42" t="str">
        <f>'8A-LAWYERS'!V42</f>
        <v>https://www.lawsociety.com.au/practising-law-in-NSW/working-as-a-solicitor-in-NSW</v>
      </c>
      <c r="G35" s="42" t="str">
        <f>'8A-LAWYERS'!AP42</f>
        <v>.</v>
      </c>
      <c r="H35" s="42">
        <f>'8A-LAWYERS'!AQ42</f>
        <v>0</v>
      </c>
      <c r="I35" s="11" t="str">
        <f t="shared" si="0"/>
        <v>.</v>
      </c>
    </row>
    <row r="36" spans="1:10" ht="37.5" x14ac:dyDescent="0.25">
      <c r="A36" s="42" t="str">
        <f>'8A-LAWYERS'!B43</f>
        <v>E</v>
      </c>
      <c r="B36" s="42" t="str">
        <f>'8A-LAWYERS'!A43</f>
        <v>Q8a.1.4</v>
      </c>
      <c r="C36" s="42" t="str">
        <f>LEFT('8A-LAWYERS'!E43,FIND("(Q",'8A-LAWYERS'!E43)-2)</f>
        <v>Is there a requirement to pass one or more professional examinations in order to legally practice as a lawyer or to obtain the professional title when this is protected by the law?</v>
      </c>
      <c r="D36" s="42" t="str">
        <f>IF(OR('8A-LAWYERS'!B43="N",'8A-LAWYERS'!B43="NI"),"N",'8A-LAWYERS'!C43)</f>
        <v>Q8a.3.5</v>
      </c>
      <c r="E36" s="42" t="s">
        <v>1253</v>
      </c>
      <c r="F36" s="42" t="str">
        <f>'8A-LAWYERS'!V43</f>
        <v>no</v>
      </c>
      <c r="G36" s="42" t="str">
        <f>'8A-LAWYERS'!AP43</f>
        <v>.</v>
      </c>
      <c r="H36" s="42">
        <f>'8A-LAWYERS'!AQ43</f>
        <v>0</v>
      </c>
      <c r="I36" s="11" t="str">
        <f t="shared" si="0"/>
        <v>.</v>
      </c>
    </row>
    <row r="37" spans="1:10" ht="37.5" x14ac:dyDescent="0.25">
      <c r="A37" s="42" t="str">
        <f>'8A-LAWYERS'!B44</f>
        <v>N</v>
      </c>
      <c r="B37" s="42" t="str">
        <f>'8A-LAWYERS'!A44</f>
        <v>Q8a.1.4a</v>
      </c>
      <c r="C37" s="42" t="str">
        <f>LEFT('8A-LAWYERS'!F44,FIND("(Q",'8A-LAWYERS'!F44)-2)</f>
        <v>If you have answered Yes to the question above, how many professional examinations are required in order to legally practice as a lawyer or to obtain the professional title when this is protected by the law?</v>
      </c>
      <c r="D37" s="42" t="str">
        <f>IF(OR('8A-LAWYERS'!B44="N",'8A-LAWYERS'!B44="NI"),"N",'8A-LAWYERS'!C44)</f>
        <v>N</v>
      </c>
      <c r="E37" s="42" t="s">
        <v>0</v>
      </c>
      <c r="F37" s="42" t="str">
        <f>'8A-LAWYERS'!V44</f>
        <v>not applicable</v>
      </c>
      <c r="G37" s="42" t="str">
        <f>'8A-LAWYERS'!AP44</f>
        <v>.</v>
      </c>
      <c r="H37" s="42">
        <f>'8A-LAWYERS'!AQ44</f>
        <v>0</v>
      </c>
      <c r="I37" s="11" t="str">
        <f t="shared" si="0"/>
        <v>.</v>
      </c>
    </row>
    <row r="38" spans="1:10" s="214" customFormat="1" ht="37.5" x14ac:dyDescent="0.25">
      <c r="A38" s="214" t="str">
        <f>'8A-LAWYERS'!B46</f>
        <v>E</v>
      </c>
      <c r="B38" s="214" t="str">
        <f>'8A-LAWYERS'!A46</f>
        <v>Q8a.2.1</v>
      </c>
      <c r="C38" s="214" t="str">
        <f>LEFT('8A-LAWYERS'!E46,FIND("(Q",'8A-LAWYERS'!E46)-2)</f>
        <v>Is it compulsory to be a member of a professional organization for an individual in order to legally practice as a lawyer or to obtain the professional title when this is protected by the law?</v>
      </c>
      <c r="D38" s="214" t="str">
        <f>IF(OR('8A-LAWYERS'!B46="N",'8A-LAWYERS'!B46="NI"),"N",'8A-LAWYERS'!C46)</f>
        <v>Q8a.3.6</v>
      </c>
      <c r="E38" s="214" t="s">
        <v>1254</v>
      </c>
      <c r="F38" s="214" t="str">
        <f>'8A-LAWYERS'!V46</f>
        <v>yes</v>
      </c>
      <c r="G38" s="214" t="str">
        <f>'8A-LAWYERS'!AP46</f>
        <v>.</v>
      </c>
      <c r="H38" s="214">
        <f>'8A-LAWYERS'!AQ46</f>
        <v>0</v>
      </c>
      <c r="I38" s="11" t="str">
        <f t="shared" si="0"/>
        <v>.</v>
      </c>
      <c r="J38" s="215"/>
    </row>
    <row r="39" spans="1:10" s="214" customFormat="1" ht="25" x14ac:dyDescent="0.25">
      <c r="A39" s="214" t="str">
        <f>'8A-LAWYERS'!B47</f>
        <v>I</v>
      </c>
      <c r="B39" s="214" t="str">
        <f>'8A-LAWYERS'!A47</f>
        <v>Q8a.2.1a</v>
      </c>
      <c r="C39" s="214" t="str">
        <f>LEFT('8A-LAWYERS'!E47,FIND("(Q",'8A-LAWYERS'!E47)-2)</f>
        <v>Please provide a link to the law/regulation that imposes this obligation</v>
      </c>
      <c r="D39" s="214" t="str">
        <f>IF(OR('8A-LAWYERS'!B47="N",'8A-LAWYERS'!B47="NI"),"N",'8A-LAWYERS'!C47)</f>
        <v>Q8a.3.6a</v>
      </c>
      <c r="E39" s="214" t="s">
        <v>1255</v>
      </c>
      <c r="F39" s="214" t="str">
        <f>'8A-LAWYERS'!V47</f>
        <v>.</v>
      </c>
      <c r="G39" s="214" t="str">
        <f>'8A-LAWYERS'!AP47</f>
        <v>.</v>
      </c>
      <c r="H39" s="214">
        <f>'8A-LAWYERS'!AQ47</f>
        <v>0</v>
      </c>
      <c r="I39" s="11" t="str">
        <f t="shared" si="0"/>
        <v>.</v>
      </c>
      <c r="J39" s="215"/>
    </row>
    <row r="40" spans="1:10" ht="37.5" x14ac:dyDescent="0.25">
      <c r="A40" s="42" t="str">
        <f>'8A-LAWYERS'!B48</f>
        <v>N</v>
      </c>
      <c r="B40" s="42" t="str">
        <f>'8A-LAWYERS'!A48</f>
        <v>Q8a.2.2</v>
      </c>
      <c r="C40" s="42" t="str">
        <f>LEFT('8A-LAWYERS'!E48,FIND("(Q",'8A-LAWYERS'!E48)-2)</f>
        <v>Are there territorial restrictions to the ability of professionals to practice within your jurisdiction, imposed by law or self-regulation by professional bodies (or a combination of the two)?</v>
      </c>
      <c r="D40" s="42" t="str">
        <f>IF(OR('8A-LAWYERS'!B48="N",'8A-LAWYERS'!B48="NI"),"N",'8A-LAWYERS'!C48)</f>
        <v>N</v>
      </c>
      <c r="E40" s="42" t="s">
        <v>0</v>
      </c>
      <c r="F40" s="42" t="str">
        <f>'8A-LAWYERS'!V48</f>
        <v/>
      </c>
      <c r="G40" s="42" t="str">
        <f>'8A-LAWYERS'!AP48</f>
        <v>.</v>
      </c>
      <c r="H40" s="42">
        <f>'8A-LAWYERS'!AQ48</f>
        <v>0</v>
      </c>
      <c r="I40" s="11" t="str">
        <f t="shared" si="0"/>
        <v>.</v>
      </c>
    </row>
    <row r="41" spans="1:10" ht="75" x14ac:dyDescent="0.25">
      <c r="A41" s="42" t="str">
        <f>'8A-LAWYERS'!B49</f>
        <v>I</v>
      </c>
      <c r="B41" s="42" t="str">
        <f>'8A-LAWYERS'!A49</f>
        <v>Q8a.2.2a</v>
      </c>
      <c r="C41" s="42" t="str">
        <f>LEFT('8A-LAWYERS'!E49,FIND("(Q",'8A-LAWYERS'!E49)-2)</f>
        <v>Please provide a link to the law/regulation that imposes such restrictions</v>
      </c>
      <c r="D41" s="42" t="str">
        <f>IF(OR('8A-LAWYERS'!B49="N",'8A-LAWYERS'!B49="NI"),"N",'8A-LAWYERS'!C49)</f>
        <v>Q8a.2.2a</v>
      </c>
      <c r="E41" s="42" t="s">
        <v>1256</v>
      </c>
      <c r="F41" s="42" t="str">
        <f>'8A-LAWYERS'!V49</f>
        <v>https://www.lawsociety.com.au/practising-law-in-NSW/rules-and-legislation/legal-profession-uniform-law</v>
      </c>
      <c r="G41" s="42" t="str">
        <f>'8A-LAWYERS'!AP49</f>
        <v>.</v>
      </c>
      <c r="H41" s="42">
        <f>'8A-LAWYERS'!AQ49</f>
        <v>0</v>
      </c>
      <c r="I41" s="11" t="str">
        <f t="shared" si="0"/>
        <v>.</v>
      </c>
    </row>
    <row r="42" spans="1:10" ht="25" x14ac:dyDescent="0.25">
      <c r="A42" s="42" t="str">
        <f>'8A-LAWYERS'!B50</f>
        <v>EC</v>
      </c>
      <c r="B42" s="42" t="str">
        <f>'8A-LAWYERS'!A50</f>
        <v>Q8a.2.3</v>
      </c>
      <c r="C42" s="42" t="str">
        <f>LEFT('8A-LAWYERS'!E50,FIND("(Q",'8A-LAWYERS'!E50)-2)</f>
        <v>Are there restrictions on the legal form of business (whether imposed by law or self-regulation by professional bodies, or a combination of the two)?</v>
      </c>
      <c r="D42" s="42" t="str">
        <f>IF(OR('8A-LAWYERS'!B50="N",'8A-LAWYERS'!B50="NI"),"N",'8A-LAWYERS'!C50)</f>
        <v>Q8a.4.1</v>
      </c>
      <c r="E42" s="42" t="s">
        <v>1257</v>
      </c>
      <c r="F42" s="42" t="str">
        <f>'8A-LAWYERS'!V50</f>
        <v>no restrictions on legal form</v>
      </c>
      <c r="G42" s="42" t="str">
        <f>'8A-LAWYERS'!AP50</f>
        <v>.</v>
      </c>
      <c r="H42" s="42">
        <f>'8A-LAWYERS'!AQ50</f>
        <v>0</v>
      </c>
      <c r="I42" s="11" t="str">
        <f t="shared" si="0"/>
        <v>.</v>
      </c>
    </row>
    <row r="43" spans="1:10" ht="75" x14ac:dyDescent="0.25">
      <c r="A43" s="42" t="str">
        <f>'8A-LAWYERS'!B51</f>
        <v>I</v>
      </c>
      <c r="B43" s="42" t="str">
        <f>'8A-LAWYERS'!A51</f>
        <v>Q8a.2.3a</v>
      </c>
      <c r="C43" s="42" t="str">
        <f>LEFT('8A-LAWYERS'!E51,FIND("(Q",'8A-LAWYERS'!E51)-2)</f>
        <v>Please provide a link to the law/regulation that imposes restrictions on the legal form of business, and specify which articles/commas</v>
      </c>
      <c r="D43" s="42" t="str">
        <f>IF(OR('8A-LAWYERS'!B51="N",'8A-LAWYERS'!B51="NI"),"N",'8A-LAWYERS'!C51)</f>
        <v>Q8a.4.1a</v>
      </c>
      <c r="E43" s="42" t="s">
        <v>1255</v>
      </c>
      <c r="F43" s="42" t="str">
        <f>'8A-LAWYERS'!V51</f>
        <v>https://www.lawsociety.com.au/practising-Law-in-NSW/working-as-a-solicitor-in-NSW/your-practising-certificate</v>
      </c>
      <c r="G43" s="42" t="str">
        <f>'8A-LAWYERS'!AP51</f>
        <v>.</v>
      </c>
      <c r="H43" s="42">
        <f>'8A-LAWYERS'!AQ51</f>
        <v>0</v>
      </c>
      <c r="I43" s="11" t="str">
        <f t="shared" si="0"/>
        <v>.</v>
      </c>
    </row>
    <row r="44" spans="1:10" ht="25" x14ac:dyDescent="0.25">
      <c r="A44" s="42" t="str">
        <f>'8A-LAWYERS'!B52</f>
        <v>EC</v>
      </c>
      <c r="B44" s="42" t="str">
        <f>'8A-LAWYERS'!A52</f>
        <v>Q8a.2.4</v>
      </c>
      <c r="C44" s="42" t="str">
        <f>LEFT('8A-LAWYERS'!E52,FIND("(Q",'8A-LAWYERS'!E52)-2)</f>
        <v>Can non-lawyers have ownership-type interest in a law firm?</v>
      </c>
      <c r="D44" s="42" t="str">
        <f>IF(OR('8A-LAWYERS'!B52="N",'8A-LAWYERS'!B52="NI"),"N",'8A-LAWYERS'!C52)</f>
        <v>Q8a.4.2</v>
      </c>
      <c r="E44" s="42" t="s">
        <v>1258</v>
      </c>
      <c r="F44" s="42" t="str">
        <f>'8A-LAWYERS'!V52</f>
        <v>yes, up to 100% of the capital</v>
      </c>
      <c r="G44" s="42" t="str">
        <f>'8A-LAWYERS'!AP52</f>
        <v>.</v>
      </c>
      <c r="H44" s="42">
        <f>'8A-LAWYERS'!AQ52</f>
        <v>0</v>
      </c>
      <c r="I44" s="11" t="str">
        <f t="shared" si="0"/>
        <v>.</v>
      </c>
    </row>
    <row r="45" spans="1:10" ht="50" x14ac:dyDescent="0.25">
      <c r="A45" s="42" t="str">
        <f>'8A-LAWYERS'!B53</f>
        <v>E</v>
      </c>
      <c r="B45" s="42" t="str">
        <f>'8A-LAWYERS'!A53</f>
        <v>Q8a.2.5</v>
      </c>
      <c r="C45" s="42" t="str">
        <f>LEFT('8A-LAWYERS'!E53,FIND("(Q",'8A-LAWYERS'!E53)-2)</f>
        <v>Are there restrictions on which firms can have an ownership-type interest in a law firm (whether imposed by law or self-regulation by professional bodies, or a combination of the two)?</v>
      </c>
      <c r="D45" s="42" t="str">
        <f>IF(OR('8A-LAWYERS'!B53="N",'8A-LAWYERS'!B53="NI"),"N",'8A-LAWYERS'!C53)</f>
        <v>Q8a.4.3</v>
      </c>
      <c r="E45" s="42" t="s">
        <v>1259</v>
      </c>
      <c r="F45" s="42" t="str">
        <f>'8A-LAWYERS'!V53</f>
        <v>any firm can have an interest in a law firm that covers more than 49% of the capital</v>
      </c>
      <c r="G45" s="42" t="str">
        <f>'8A-LAWYERS'!AP53</f>
        <v>.</v>
      </c>
      <c r="H45" s="42">
        <f>'8A-LAWYERS'!AQ53</f>
        <v>0</v>
      </c>
      <c r="I45" s="11" t="str">
        <f t="shared" si="0"/>
        <v>.</v>
      </c>
    </row>
    <row r="46" spans="1:10" ht="25" x14ac:dyDescent="0.25">
      <c r="A46" s="42" t="str">
        <f>'8A-LAWYERS'!B54</f>
        <v>I</v>
      </c>
      <c r="B46" s="42" t="str">
        <f>'8A-LAWYERS'!A54</f>
        <v>Q8a.2.5a</v>
      </c>
      <c r="C46" s="42" t="str">
        <f>LEFT('8A-LAWYERS'!E54,FIND("(Q",'8A-LAWYERS'!E54)-2)</f>
        <v>Please provide a link to the law/regulation that imposes these restrictions on ownership type interests</v>
      </c>
      <c r="D46" s="42" t="str">
        <f>IF(OR('8A-LAWYERS'!B54="N",'8A-LAWYERS'!B54="NI"),"N",'8A-LAWYERS'!C54)</f>
        <v>Q8a.4.3a</v>
      </c>
      <c r="E46" s="42" t="s">
        <v>1260</v>
      </c>
      <c r="F46" s="42" t="str">
        <f>'8A-LAWYERS'!V54</f>
        <v>0</v>
      </c>
      <c r="G46" s="42" t="str">
        <f>'8A-LAWYERS'!AP54</f>
        <v>.</v>
      </c>
      <c r="H46" s="42">
        <f>'8A-LAWYERS'!AQ54</f>
        <v>0</v>
      </c>
      <c r="I46" s="11" t="str">
        <f t="shared" si="0"/>
        <v>.</v>
      </c>
    </row>
    <row r="47" spans="1:10" ht="25" x14ac:dyDescent="0.25">
      <c r="A47" s="42" t="str">
        <f>'8A-LAWYERS'!B55</f>
        <v>E</v>
      </c>
      <c r="B47" s="42" t="str">
        <f>'8A-LAWYERS'!A55</f>
        <v>Q8a.2.6</v>
      </c>
      <c r="C47" s="42" t="str">
        <f>LEFT('8A-LAWYERS'!E55,FIND("(Q",'8A-LAWYERS'!E55)-2)</f>
        <v>Can non-laywers have voting rights in a law firm?</v>
      </c>
      <c r="D47" s="42" t="str">
        <f>IF(OR('8A-LAWYERS'!B55="N",'8A-LAWYERS'!B55="NI"),"N",'8A-LAWYERS'!C55)</f>
        <v>Q8a.4.4</v>
      </c>
      <c r="E47" s="42" t="s">
        <v>1261</v>
      </c>
      <c r="F47" s="42" t="str">
        <f>'8A-LAWYERS'!V55</f>
        <v>yes, up to 100% of the voting rights</v>
      </c>
      <c r="G47" s="42" t="str">
        <f>'8A-LAWYERS'!AP55</f>
        <v>.</v>
      </c>
      <c r="H47" s="42">
        <f>'8A-LAWYERS'!AQ55</f>
        <v>0</v>
      </c>
      <c r="I47" s="11" t="str">
        <f t="shared" si="0"/>
        <v>.</v>
      </c>
    </row>
    <row r="48" spans="1:10" ht="50" x14ac:dyDescent="0.25">
      <c r="A48" s="42" t="str">
        <f>'8A-LAWYERS'!B56</f>
        <v>E</v>
      </c>
      <c r="B48" s="42" t="str">
        <f>'8A-LAWYERS'!A56</f>
        <v>Q8a.2.7</v>
      </c>
      <c r="C48" s="42" t="str">
        <f>LEFT('8A-LAWYERS'!E56,FIND("(Q",'8A-LAWYERS'!E56)-2)</f>
        <v>Are there restrictions on which firms can have voting rights in a law firm (whether imposed by law or self-regulation by professional bodies, or a combination of the two)?</v>
      </c>
      <c r="D48" s="42" t="str">
        <f>IF(OR('8A-LAWYERS'!B56="N",'8A-LAWYERS'!B56="NI"),"N",'8A-LAWYERS'!C56)</f>
        <v>Q8a.4.5</v>
      </c>
      <c r="E48" s="42" t="s">
        <v>1262</v>
      </c>
      <c r="F48" s="42" t="str">
        <f>'8A-LAWYERS'!V56</f>
        <v>any firm can have more than 49% of the voting rights in a law firm</v>
      </c>
      <c r="G48" s="42" t="str">
        <f>'8A-LAWYERS'!AP56</f>
        <v>.</v>
      </c>
      <c r="H48" s="42">
        <f>'8A-LAWYERS'!AQ56</f>
        <v>0</v>
      </c>
      <c r="I48" s="11" t="str">
        <f t="shared" si="0"/>
        <v>.</v>
      </c>
    </row>
    <row r="49" spans="1:9" ht="25" x14ac:dyDescent="0.25">
      <c r="A49" s="42" t="str">
        <f>'8A-LAWYERS'!B57</f>
        <v>I</v>
      </c>
      <c r="B49" s="42" t="str">
        <f>'8A-LAWYERS'!A57</f>
        <v>Q8a.2.7a</v>
      </c>
      <c r="C49" s="42" t="str">
        <f>LEFT('8A-LAWYERS'!E57,FIND("(Q",'8A-LAWYERS'!E57)-2)</f>
        <v>Please provide a link to the law/regulation that imposes these restrictions on voting rights in the Comments column</v>
      </c>
      <c r="D49" s="42" t="str">
        <f>IF(OR('8A-LAWYERS'!B57="N",'8A-LAWYERS'!B57="NI"),"N",'8A-LAWYERS'!C57)</f>
        <v>Q8a.4.5a</v>
      </c>
      <c r="E49" s="42" t="s">
        <v>1263</v>
      </c>
      <c r="F49" s="42" t="str">
        <f>'8A-LAWYERS'!V57</f>
        <v>0</v>
      </c>
      <c r="G49" s="42" t="str">
        <f>'8A-LAWYERS'!AP57</f>
        <v>.</v>
      </c>
      <c r="H49" s="42">
        <f>'8A-LAWYERS'!AQ57</f>
        <v>0</v>
      </c>
      <c r="I49" s="11" t="str">
        <f t="shared" si="0"/>
        <v>.</v>
      </c>
    </row>
    <row r="50" spans="1:9" ht="25" x14ac:dyDescent="0.25">
      <c r="A50" s="42" t="str">
        <f>'8A-LAWYERS'!B58</f>
        <v>E</v>
      </c>
      <c r="B50" s="42" t="str">
        <f>'8A-LAWYERS'!A58</f>
        <v>Q8a.2.8</v>
      </c>
      <c r="C50" s="42" t="str">
        <f>LEFT('8A-LAWYERS'!E58,FIND("(Q",'8A-LAWYERS'!E58)-2)</f>
        <v xml:space="preserve">Are the fees/tariffs that lawyers or law firms charge for their services regulated (by government, parliament and/or by the profession itself)? </v>
      </c>
      <c r="D50" s="42" t="str">
        <f>IF(OR('8A-LAWYERS'!B58="N",'8A-LAWYERS'!B58="NI"),"N",'8A-LAWYERS'!C58)</f>
        <v>Q8a.4.6</v>
      </c>
      <c r="E50" s="42" t="s">
        <v>1264</v>
      </c>
      <c r="F50" s="42" t="str">
        <f>'8A-LAWYERS'!V58</f>
        <v>no</v>
      </c>
      <c r="G50" s="42" t="str">
        <f>'8A-LAWYERS'!AP58</f>
        <v>.</v>
      </c>
      <c r="H50" s="42">
        <f>'8A-LAWYERS'!AQ58</f>
        <v>0</v>
      </c>
      <c r="I50" s="11" t="str">
        <f t="shared" si="0"/>
        <v>.</v>
      </c>
    </row>
    <row r="51" spans="1:9" ht="25" x14ac:dyDescent="0.25">
      <c r="A51" s="42" t="str">
        <f>'8A-LAWYERS'!B60</f>
        <v>EC</v>
      </c>
      <c r="B51" s="42" t="str">
        <f>'8A-LAWYERS'!A60</f>
        <v>Q8a.2.8a_i</v>
      </c>
      <c r="C51" s="42" t="str">
        <f>LEFT('8A-LAWYERS'!F$59,FIND("(Q",'8A-LAWYERS'!F$59)-2)&amp;" - "&amp;'8A-LAWYERS'!G60</f>
        <v>If fees/tariffs are regulated or self-regulated, what is the nature of these regulations? - Non-binding recommended fees/tariffs for some activities</v>
      </c>
      <c r="D51" s="42" t="str">
        <f>IF(OR('8A-LAWYERS'!B60="N",'8A-LAWYERS'!B60="NI"),"N",'8A-LAWYERS'!C60)</f>
        <v>Q8a.4.6a_i</v>
      </c>
      <c r="E51" s="42" t="s">
        <v>1265</v>
      </c>
      <c r="F51" s="42" t="str">
        <f>'8A-LAWYERS'!V60</f>
        <v>not applicable</v>
      </c>
      <c r="G51" s="42" t="str">
        <f>'8A-LAWYERS'!AP60</f>
        <v>.</v>
      </c>
      <c r="H51" s="42">
        <f>'8A-LAWYERS'!AQ60</f>
        <v>0</v>
      </c>
      <c r="I51" s="11" t="str">
        <f t="shared" si="0"/>
        <v>.</v>
      </c>
    </row>
    <row r="52" spans="1:9" ht="25" x14ac:dyDescent="0.25">
      <c r="A52" s="42" t="str">
        <f>'8A-LAWYERS'!B61</f>
        <v>EC</v>
      </c>
      <c r="B52" s="42" t="str">
        <f>'8A-LAWYERS'!A61</f>
        <v>Q8a.2.8a_ii</v>
      </c>
      <c r="C52" s="42" t="str">
        <f>LEFT('8A-LAWYERS'!F$59,FIND("(Q",'8A-LAWYERS'!F$59)-2)&amp;" - "&amp;'8A-LAWYERS'!G61</f>
        <v>If fees/tariffs are regulated or self-regulated, what is the nature of these regulations? - Non-binding recommended fees/tariffs  for all activities</v>
      </c>
      <c r="D52" s="42" t="str">
        <f>IF(OR('8A-LAWYERS'!B61="N",'8A-LAWYERS'!B61="NI"),"N",'8A-LAWYERS'!C61)</f>
        <v>Q8a.4.6a_ii</v>
      </c>
      <c r="E52" s="42" t="s">
        <v>1266</v>
      </c>
      <c r="F52" s="42" t="str">
        <f>'8A-LAWYERS'!V61</f>
        <v>not applicable</v>
      </c>
      <c r="G52" s="42" t="str">
        <f>'8A-LAWYERS'!AP61</f>
        <v>.</v>
      </c>
      <c r="H52" s="42">
        <f>'8A-LAWYERS'!AQ61</f>
        <v>0</v>
      </c>
      <c r="I52" s="11" t="str">
        <f t="shared" si="0"/>
        <v>.</v>
      </c>
    </row>
    <row r="53" spans="1:9" ht="25" x14ac:dyDescent="0.25">
      <c r="A53" s="42" t="str">
        <f>'8A-LAWYERS'!B62</f>
        <v>EC</v>
      </c>
      <c r="B53" s="42" t="str">
        <f>'8A-LAWYERS'!A62</f>
        <v>Q8a.2.8a_iii</v>
      </c>
      <c r="C53" s="42" t="str">
        <f>LEFT('8A-LAWYERS'!F$59,FIND("(Q",'8A-LAWYERS'!F$59)-2)&amp;" - "&amp;'8A-LAWYERS'!G62</f>
        <v>If fees/tariffs are regulated or self-regulated, what is the nature of these regulations? - Binding maximum fees/tariffs  for some activities</v>
      </c>
      <c r="D53" s="42" t="str">
        <f>IF(OR('8A-LAWYERS'!B62="N",'8A-LAWYERS'!B62="NI"),"N",'8A-LAWYERS'!C62)</f>
        <v>Q8a.4.6a_iii</v>
      </c>
      <c r="E53" s="42" t="s">
        <v>1267</v>
      </c>
      <c r="F53" s="42" t="str">
        <f>'8A-LAWYERS'!V62</f>
        <v>not applicable</v>
      </c>
      <c r="G53" s="42" t="str">
        <f>'8A-LAWYERS'!AP62</f>
        <v>.</v>
      </c>
      <c r="H53" s="42">
        <f>'8A-LAWYERS'!AQ62</f>
        <v>0</v>
      </c>
      <c r="I53" s="11" t="str">
        <f t="shared" si="0"/>
        <v>.</v>
      </c>
    </row>
    <row r="54" spans="1:9" ht="25" x14ac:dyDescent="0.25">
      <c r="A54" s="42" t="str">
        <f>'8A-LAWYERS'!B63</f>
        <v>EC</v>
      </c>
      <c r="B54" s="42" t="str">
        <f>'8A-LAWYERS'!A63</f>
        <v>Q8a.2.8a_iv</v>
      </c>
      <c r="C54" s="42" t="str">
        <f>LEFT('8A-LAWYERS'!F$59,FIND("(Q",'8A-LAWYERS'!F$59)-2)&amp;" - "&amp;'8A-LAWYERS'!G63</f>
        <v>If fees/tariffs are regulated or self-regulated, what is the nature of these regulations? - Binding maximum fees/tariffs  for all activities</v>
      </c>
      <c r="D54" s="42" t="str">
        <f>IF(OR('8A-LAWYERS'!B63="N",'8A-LAWYERS'!B63="NI"),"N",'8A-LAWYERS'!C63)</f>
        <v>Q8a.4.6a_iv</v>
      </c>
      <c r="E54" s="42" t="s">
        <v>1268</v>
      </c>
      <c r="F54" s="42" t="str">
        <f>'8A-LAWYERS'!V63</f>
        <v>not applicable</v>
      </c>
      <c r="G54" s="42" t="str">
        <f>'8A-LAWYERS'!AP63</f>
        <v>.</v>
      </c>
      <c r="H54" s="42">
        <f>'8A-LAWYERS'!AQ63</f>
        <v>0</v>
      </c>
      <c r="I54" s="11" t="str">
        <f t="shared" si="0"/>
        <v>.</v>
      </c>
    </row>
    <row r="55" spans="1:9" ht="25" x14ac:dyDescent="0.25">
      <c r="A55" s="42" t="str">
        <f>'8A-LAWYERS'!B64</f>
        <v>EC</v>
      </c>
      <c r="B55" s="42" t="str">
        <f>'8A-LAWYERS'!A64</f>
        <v>Q8a.2.8a_v</v>
      </c>
      <c r="C55" s="42" t="str">
        <f>LEFT('8A-LAWYERS'!F$59,FIND("(Q",'8A-LAWYERS'!F$59)-2)&amp;" - "&amp;'8A-LAWYERS'!G64</f>
        <v xml:space="preserve">If fees/tariffs are regulated or self-regulated, what is the nature of these regulations? - Binding minimum or fixed fees/tariffs for some activities </v>
      </c>
      <c r="D55" s="42" t="str">
        <f>IF(OR('8A-LAWYERS'!B64="N",'8A-LAWYERS'!B64="NI"),"N",'8A-LAWYERS'!C64)</f>
        <v>Q8a.4.6a_v</v>
      </c>
      <c r="E55" s="42" t="s">
        <v>1269</v>
      </c>
      <c r="F55" s="42" t="str">
        <f>'8A-LAWYERS'!V64</f>
        <v>not applicable</v>
      </c>
      <c r="G55" s="42" t="str">
        <f>'8A-LAWYERS'!AP64</f>
        <v>.</v>
      </c>
      <c r="H55" s="42">
        <f>'8A-LAWYERS'!AQ64</f>
        <v>0</v>
      </c>
      <c r="I55" s="11" t="str">
        <f t="shared" si="0"/>
        <v>.</v>
      </c>
    </row>
    <row r="56" spans="1:9" ht="25" x14ac:dyDescent="0.25">
      <c r="A56" s="42" t="str">
        <f>'8A-LAWYERS'!B65</f>
        <v>EC</v>
      </c>
      <c r="B56" s="42" t="str">
        <f>'8A-LAWYERS'!A65</f>
        <v>Q8a.2.8a_vi</v>
      </c>
      <c r="C56" s="42" t="str">
        <f>LEFT('8A-LAWYERS'!F$59,FIND("(Q",'8A-LAWYERS'!F$59)-2)&amp;" - "&amp;'8A-LAWYERS'!G65</f>
        <v xml:space="preserve">If fees/tariffs are regulated or self-regulated, what is the nature of these regulations? - Binding minimum or fixed fees/tariffs  for all activities </v>
      </c>
      <c r="D56" s="42" t="str">
        <f>IF(OR('8A-LAWYERS'!B65="N",'8A-LAWYERS'!B65="NI"),"N",'8A-LAWYERS'!C65)</f>
        <v>Q8a.4.6a_vi</v>
      </c>
      <c r="E56" s="42" t="s">
        <v>1270</v>
      </c>
      <c r="F56" s="42" t="str">
        <f>'8A-LAWYERS'!V65</f>
        <v>not applicable</v>
      </c>
      <c r="G56" s="42" t="str">
        <f>'8A-LAWYERS'!AP65</f>
        <v>.</v>
      </c>
      <c r="H56" s="42">
        <f>'8A-LAWYERS'!AQ65</f>
        <v>0</v>
      </c>
      <c r="I56" s="11" t="str">
        <f t="shared" si="0"/>
        <v>.</v>
      </c>
    </row>
    <row r="57" spans="1:9" ht="75" x14ac:dyDescent="0.25">
      <c r="A57" s="42" t="str">
        <f>'8A-LAWYERS'!B66</f>
        <v>I</v>
      </c>
      <c r="B57" s="42" t="str">
        <f>'8A-LAWYERS'!A66</f>
        <v>Q8a.2.8b</v>
      </c>
      <c r="C57" s="42" t="str">
        <f>LEFT('8A-LAWYERS'!F66,FIND("(Q",'8A-LAWYERS'!F66)-2)</f>
        <v>Please provide a link to the latest set of regulated fees or to the law/regulation that determines who should set them and how in the Comments column</v>
      </c>
      <c r="D57" s="42" t="str">
        <f>IF(OR('8A-LAWYERS'!B66="N",'8A-LAWYERS'!B66="NI"),"N",'8A-LAWYERS'!C66)</f>
        <v>Q8a.4.6b</v>
      </c>
      <c r="E57" s="42" t="s">
        <v>1271</v>
      </c>
      <c r="F57" s="42" t="str">
        <f>'8A-LAWYERS'!V66</f>
        <v>Legal Profession Uniform Law (NSW) No 16a 
https://www.legislation.nsw.gov.au/#/view/act/2014/16a</v>
      </c>
      <c r="G57" s="42" t="str">
        <f>'8A-LAWYERS'!AP66</f>
        <v>.</v>
      </c>
      <c r="H57" s="42">
        <f>'8A-LAWYERS'!AQ66</f>
        <v>0</v>
      </c>
      <c r="I57" s="11" t="str">
        <f t="shared" si="0"/>
        <v>.</v>
      </c>
    </row>
    <row r="58" spans="1:9" ht="50" x14ac:dyDescent="0.25">
      <c r="A58" s="42" t="str">
        <f>'8A-LAWYERS'!B67</f>
        <v>E</v>
      </c>
      <c r="B58" s="42" t="str">
        <f>'8A-LAWYERS'!A67</f>
        <v>Q8a.2.9</v>
      </c>
      <c r="C58" s="42" t="str">
        <f>LEFT('8A-LAWYERS'!E67,FIND("(Q",'8A-LAWYERS'!E67)-2)</f>
        <v>Provided that advertising is neither false, misleading or deceptive, are there restrictions on advertising and marketing by lawyers and/or law firms (whether imposed by law or self-regulation by professional bodies, or a combination of the two)?</v>
      </c>
      <c r="D58" s="42" t="str">
        <f>IF(OR('8A-LAWYERS'!B67="N",'8A-LAWYERS'!B67="NI"),"N",'8A-LAWYERS'!C67)</f>
        <v>Q8a.4.7</v>
      </c>
      <c r="E58" s="42" t="s">
        <v>1272</v>
      </c>
      <c r="F58" s="42" t="str">
        <f>'8A-LAWYERS'!V67</f>
        <v>no (all forms of advertising and marketing are allowed)</v>
      </c>
      <c r="G58" s="42" t="str">
        <f>'8A-LAWYERS'!AP67</f>
        <v>.</v>
      </c>
      <c r="H58" s="42">
        <f>'8A-LAWYERS'!AQ67</f>
        <v>0</v>
      </c>
      <c r="I58" s="11" t="str">
        <f t="shared" si="0"/>
        <v>.</v>
      </c>
    </row>
    <row r="59" spans="1:9" ht="62.5" x14ac:dyDescent="0.25">
      <c r="A59" s="42" t="str">
        <f>'8A-LAWYERS'!B68</f>
        <v>I</v>
      </c>
      <c r="B59" s="42" t="str">
        <f>'8A-LAWYERS'!A68</f>
        <v>Q8a.2.9a</v>
      </c>
      <c r="C59" s="42" t="str">
        <f>LEFT('8A-LAWYERS'!E68,FIND("(Q",'8A-LAWYERS'!E68)-2)</f>
        <v>Please provide a link to the law/regulation that imposes these restrictions, and indicate which article/comman</v>
      </c>
      <c r="D59" s="42" t="str">
        <f>IF(OR('8A-LAWYERS'!B68="N",'8A-LAWYERS'!B68="NI"),"N",'8A-LAWYERS'!C68)</f>
        <v>Q8a.4.7a</v>
      </c>
      <c r="E59" s="42" t="s">
        <v>1273</v>
      </c>
      <c r="F59" s="42" t="str">
        <f>'8A-LAWYERS'!V68</f>
        <v>Rule 36 of Legal Profession Uniform Law Australian Solicitors Conduct Rules 2015</v>
      </c>
      <c r="G59" s="42" t="str">
        <f>'8A-LAWYERS'!AP68</f>
        <v>.</v>
      </c>
      <c r="H59" s="42">
        <f>'8A-LAWYERS'!AQ68</f>
        <v>0</v>
      </c>
      <c r="I59" s="11" t="str">
        <f t="shared" si="0"/>
        <v>.</v>
      </c>
    </row>
    <row r="60" spans="1:9" ht="37.5" x14ac:dyDescent="0.25">
      <c r="A60" s="42" t="str">
        <f>'8A-LAWYERS'!B69</f>
        <v>E</v>
      </c>
      <c r="B60" s="42" t="str">
        <f>'8A-LAWYERS'!A69</f>
        <v>Q8a.2.10</v>
      </c>
      <c r="C60" s="42" t="str">
        <f>LEFT('8A-LAWYERS'!E69,FIND("(Q",'8A-LAWYERS'!E69)-2)</f>
        <v>Are there restrictions on inter-professional business co-operation between lawyers and other professionals (e.g. partnerships, joint ventures) whether imposed by law or self-regulation by professional bodies, or a combination of the two?</v>
      </c>
      <c r="D60" s="42" t="str">
        <f>IF(OR('8A-LAWYERS'!B69="N",'8A-LAWYERS'!B69="NI"),"N",'8A-LAWYERS'!C69)</f>
        <v>Q8a.4.8</v>
      </c>
      <c r="E60" s="42" t="s">
        <v>1274</v>
      </c>
      <c r="F60" s="42" t="str">
        <f>'8A-LAWYERS'!V69</f>
        <v>all forms of cooperation allowed</v>
      </c>
      <c r="G60" s="42" t="str">
        <f>'8A-LAWYERS'!AP69</f>
        <v>.</v>
      </c>
      <c r="H60" s="42">
        <f>'8A-LAWYERS'!AQ69</f>
        <v>0</v>
      </c>
      <c r="I60" s="11" t="str">
        <f t="shared" si="0"/>
        <v>.</v>
      </c>
    </row>
    <row r="61" spans="1:9" ht="62.5" x14ac:dyDescent="0.25">
      <c r="A61" s="42" t="str">
        <f>'8A-LAWYERS'!B70</f>
        <v>I</v>
      </c>
      <c r="B61" s="42" t="str">
        <f>'8A-LAWYERS'!A70</f>
        <v>Q8a.2.10a</v>
      </c>
      <c r="C61" s="42" t="str">
        <f>LEFT('8A-LAWYERS'!E70,FIND("(Q",'8A-LAWYERS'!E70)-2)</f>
        <v>Please provide a link to the law/regulation that imposes these restrictions</v>
      </c>
      <c r="D61" s="42" t="str">
        <f>IF(OR('8A-LAWYERS'!B70="N",'8A-LAWYERS'!B70="NI"),"N",'8A-LAWYERS'!C70)</f>
        <v>Q8a.4.8a</v>
      </c>
      <c r="E61" s="42" t="s">
        <v>1273</v>
      </c>
      <c r="F61" s="42" t="str">
        <f>'8A-LAWYERS'!V70</f>
        <v>https://www.lawsociety.com.au/sites/default/files/2018-03/Incorporated%20Legal%20Practice.pdf</v>
      </c>
      <c r="G61" s="42" t="str">
        <f>'8A-LAWYERS'!AP70</f>
        <v>.</v>
      </c>
      <c r="H61" s="42">
        <f>'8A-LAWYERS'!AQ70</f>
        <v>0</v>
      </c>
      <c r="I61" s="11" t="str">
        <f t="shared" si="0"/>
        <v>.</v>
      </c>
    </row>
    <row r="62" spans="1:9" ht="25" x14ac:dyDescent="0.25">
      <c r="A62" s="42" t="str">
        <f>'8A-LAWYERS'!B72</f>
        <v>NI</v>
      </c>
      <c r="B62" s="42" t="str">
        <f>'8A-LAWYERS'!A72</f>
        <v>Q8a.3.1</v>
      </c>
      <c r="C62" s="42" t="str">
        <f>LEFT('8A-LAWYERS'!E72,FIND("(Q",'8A-LAWYERS'!E72)-2)</f>
        <v>If lawyers and their clients can negotiate the fees/tariffs, is there information easily available to consumers about the fact that fees/tariffs can be negotiated</v>
      </c>
      <c r="D62" s="42" t="str">
        <f>IF(OR('8A-LAWYERS'!B72="N",'8A-LAWYERS'!B72="NI"),"N",'8A-LAWYERS'!C72)</f>
        <v>N</v>
      </c>
      <c r="E62" s="42" t="s">
        <v>0</v>
      </c>
      <c r="F62" s="42" t="str">
        <f>'8A-LAWYERS'!V72</f>
        <v/>
      </c>
      <c r="G62" s="42" t="str">
        <f>'8A-LAWYERS'!AP72</f>
        <v>.</v>
      </c>
      <c r="H62" s="42">
        <f>'8A-LAWYERS'!AQ72</f>
        <v>0</v>
      </c>
      <c r="I62" s="11" t="str">
        <f t="shared" si="0"/>
        <v>.</v>
      </c>
    </row>
    <row r="63" spans="1:9" ht="25" x14ac:dyDescent="0.25">
      <c r="A63" s="42" t="str">
        <f>'8A-LAWYERS'!B73</f>
        <v>NI</v>
      </c>
      <c r="B63" s="42" t="str">
        <f>'8A-LAWYERS'!A73</f>
        <v>Q8a.3.1a</v>
      </c>
      <c r="C63" s="42" t="str">
        <f>LEFT('8A-LAWYERS'!E73,FIND("(Q",'8A-LAWYERS'!E73)-2)</f>
        <v>Please, provide evidence of the availability of this information (e.g. information campaign after liberalization of fees, website, or other)</v>
      </c>
      <c r="D63" s="42" t="str">
        <f>IF(OR('8A-LAWYERS'!B73="N",'8A-LAWYERS'!B73="NI"),"N",'8A-LAWYERS'!C73)</f>
        <v>N</v>
      </c>
      <c r="E63" s="42" t="s">
        <v>0</v>
      </c>
      <c r="F63" s="42" t="str">
        <f>'8A-LAWYERS'!V73</f>
        <v/>
      </c>
      <c r="G63" s="42" t="str">
        <f>'8A-LAWYERS'!AP73</f>
        <v>.</v>
      </c>
      <c r="H63" s="42">
        <f>'8A-LAWYERS'!AQ73</f>
        <v>0</v>
      </c>
      <c r="I63" s="11" t="str">
        <f t="shared" si="0"/>
        <v>.</v>
      </c>
    </row>
    <row r="64" spans="1:9" ht="25" x14ac:dyDescent="0.25">
      <c r="A64" s="42" t="str">
        <f>'8A-LAWYERS'!B74</f>
        <v>NI</v>
      </c>
      <c r="B64" s="42" t="str">
        <f>'8A-LAWYERS'!A74</f>
        <v>Q8a.3.2</v>
      </c>
      <c r="C64" s="42" t="str">
        <f>LEFT('8A-LAWYERS'!E74,FIND("(Q",'8A-LAWYERS'!E74)-2)</f>
        <v>If fees/tariffs can be negotiated, is there information easily available to the public about the level of these fees/tariffs (e.g. a price comparison website)?</v>
      </c>
      <c r="D64" s="42" t="str">
        <f>IF(OR('8A-LAWYERS'!B74="N",'8A-LAWYERS'!B74="NI"),"N",'8A-LAWYERS'!C74)</f>
        <v>N</v>
      </c>
      <c r="E64" s="42" t="s">
        <v>0</v>
      </c>
      <c r="F64" s="42" t="str">
        <f>'8A-LAWYERS'!V74</f>
        <v/>
      </c>
      <c r="G64" s="42" t="str">
        <f>'8A-LAWYERS'!AP74</f>
        <v>.</v>
      </c>
      <c r="H64" s="42">
        <f>'8A-LAWYERS'!AQ74</f>
        <v>0</v>
      </c>
      <c r="I64" s="11" t="str">
        <f t="shared" si="0"/>
        <v>.</v>
      </c>
    </row>
    <row r="65" spans="1:10" x14ac:dyDescent="0.25">
      <c r="A65" s="42" t="str">
        <f>'8A-LAWYERS'!B75</f>
        <v>NI</v>
      </c>
      <c r="B65" s="42" t="str">
        <f>'8A-LAWYERS'!A75</f>
        <v>Q8a.3.2a</v>
      </c>
      <c r="C65" s="42" t="str">
        <f>LEFT('8A-LAWYERS'!E75,FIND("(Q",'8A-LAWYERS'!E75)-2)</f>
        <v>Please, provide a link to this information</v>
      </c>
      <c r="D65" s="42" t="str">
        <f>IF(OR('8A-LAWYERS'!B75="N",'8A-LAWYERS'!B75="NI"),"N",'8A-LAWYERS'!C75)</f>
        <v>N</v>
      </c>
      <c r="E65" s="42" t="s">
        <v>0</v>
      </c>
      <c r="F65" s="42" t="str">
        <f>'8A-LAWYERS'!V75</f>
        <v/>
      </c>
      <c r="G65" s="42" t="str">
        <f>'8A-LAWYERS'!AP75</f>
        <v>.</v>
      </c>
      <c r="H65" s="42">
        <f>'8A-LAWYERS'!AQ75</f>
        <v>0</v>
      </c>
      <c r="I65" s="11" t="str">
        <f t="shared" si="0"/>
        <v>.</v>
      </c>
    </row>
    <row r="66" spans="1:10" ht="25" x14ac:dyDescent="0.25">
      <c r="A66" s="42" t="str">
        <f>'8A-LAWYERS'!B76</f>
        <v>NI</v>
      </c>
      <c r="B66" s="42" t="str">
        <f>'8A-LAWYERS'!A76</f>
        <v>Q8a.3.3</v>
      </c>
      <c r="C66" s="42" t="str">
        <f>LEFT('8A-LAWYERS'!E76,FIND("(Q",'8A-LAWYERS'!E76)-2)</f>
        <v>Is there any organization that collects data on professional performance (especially on errors and misconduct)?</v>
      </c>
      <c r="D66" s="42" t="str">
        <f>IF(OR('8A-LAWYERS'!B76="N",'8A-LAWYERS'!B76="NI"),"N",'8A-LAWYERS'!C76)</f>
        <v>N</v>
      </c>
      <c r="E66" s="42" t="s">
        <v>0</v>
      </c>
      <c r="F66" s="42" t="str">
        <f>'8A-LAWYERS'!V76</f>
        <v/>
      </c>
      <c r="G66" s="42" t="str">
        <f>'8A-LAWYERS'!AP76</f>
        <v>.</v>
      </c>
      <c r="H66" s="42">
        <f>'8A-LAWYERS'!AQ76</f>
        <v>0</v>
      </c>
      <c r="I66" s="11" t="str">
        <f t="shared" si="0"/>
        <v>.</v>
      </c>
    </row>
    <row r="67" spans="1:10" ht="25" x14ac:dyDescent="0.25">
      <c r="A67" s="42" t="str">
        <f>'8A-LAWYERS'!B77</f>
        <v>NI</v>
      </c>
      <c r="B67" s="42" t="str">
        <f>'8A-LAWYERS'!A77</f>
        <v>Q8a.3.3a</v>
      </c>
      <c r="C67" s="42" t="str">
        <f>LEFT('8A-LAWYERS'!E77,FIND("(Q",'8A-LAWYERS'!E77)-2)</f>
        <v>Please, link the website where the data are made available or explain who collects this information and what type of information</v>
      </c>
      <c r="D67" s="42" t="str">
        <f>IF(OR('8A-LAWYERS'!B77="N",'8A-LAWYERS'!B77="NI"),"N",'8A-LAWYERS'!C77)</f>
        <v>N</v>
      </c>
      <c r="E67" s="42" t="s">
        <v>0</v>
      </c>
      <c r="F67" s="42" t="str">
        <f>'8A-LAWYERS'!V77</f>
        <v/>
      </c>
      <c r="G67" s="42" t="str">
        <f>'8A-LAWYERS'!AP77</f>
        <v>.</v>
      </c>
      <c r="H67" s="42">
        <f>'8A-LAWYERS'!AQ77</f>
        <v>0</v>
      </c>
      <c r="I67" s="11" t="str">
        <f t="shared" ref="I67:I130" si="1">IF(H67=0,".",H67)</f>
        <v>.</v>
      </c>
    </row>
    <row r="68" spans="1:10" ht="25" x14ac:dyDescent="0.25">
      <c r="A68" s="42" t="str">
        <f>'8A-LAWYERS'!B78</f>
        <v>N</v>
      </c>
      <c r="B68" s="42" t="str">
        <f>'8A-LAWYERS'!A78</f>
        <v>Q8a.3.4</v>
      </c>
      <c r="C68" s="42" t="str">
        <f>LEFT('8A-LAWYERS'!E78,FIND("(Q",'8A-LAWYERS'!E78)-2)</f>
        <v>Are there mechanisms in place for consumers to report experiences of sub-optimal professional performance?</v>
      </c>
      <c r="D68" s="42" t="str">
        <f>IF(OR('8A-LAWYERS'!B78="N",'8A-LAWYERS'!B78="NI"),"N",'8A-LAWYERS'!C78)</f>
        <v>N</v>
      </c>
      <c r="E68" s="42" t="s">
        <v>0</v>
      </c>
      <c r="F68" s="42" t="str">
        <f>'8A-LAWYERS'!V78</f>
        <v/>
      </c>
      <c r="G68" s="42" t="str">
        <f>'8A-LAWYERS'!AP78</f>
        <v>.</v>
      </c>
      <c r="H68" s="42">
        <f>'8A-LAWYERS'!AQ78</f>
        <v>0</v>
      </c>
      <c r="I68" s="11" t="str">
        <f t="shared" si="1"/>
        <v>.</v>
      </c>
    </row>
    <row r="69" spans="1:10" x14ac:dyDescent="0.25">
      <c r="A69" s="42" t="str">
        <f>'8A-LAWYERS'!B80</f>
        <v>E</v>
      </c>
      <c r="B69" s="42" t="str">
        <f>'8A-LAWYERS'!A80</f>
        <v>Q8a.4.1</v>
      </c>
      <c r="C69" s="42" t="str">
        <f>LEFT('8A-LAWYERS'!E80,FIND("(Q",'8A-LAWYERS'!E80)-2)</f>
        <v>Is nationality or citizenship required for a lawyer to practice in your country?</v>
      </c>
      <c r="D69" s="42" t="str">
        <f>IF(OR('8A-LAWYERS'!B80="N",'8A-LAWYERS'!B80="NI"),"N",'8A-LAWYERS'!C80)</f>
        <v>Q8a.5.4</v>
      </c>
      <c r="E69" s="42" t="s">
        <v>1275</v>
      </c>
      <c r="F69" s="42" t="str">
        <f>'8A-LAWYERS'!V80</f>
        <v>no</v>
      </c>
      <c r="G69" s="42" t="str">
        <f>'8A-LAWYERS'!AP80</f>
        <v>.</v>
      </c>
      <c r="H69" s="42">
        <f>'8A-LAWYERS'!AQ80</f>
        <v>0</v>
      </c>
      <c r="I69" s="11" t="str">
        <f t="shared" si="1"/>
        <v>.</v>
      </c>
    </row>
    <row r="70" spans="1:10" x14ac:dyDescent="0.25">
      <c r="A70" s="42" t="str">
        <f>'8A-LAWYERS'!B81</f>
        <v>NI</v>
      </c>
      <c r="B70" s="42" t="str">
        <f>'8A-LAWYERS'!A81</f>
        <v>Q8a.4.1a</v>
      </c>
      <c r="C70" s="42" t="str">
        <f>LEFT('8A-LAWYERS'!E81,FIND("(Q",'8A-LAWYERS'!E81)-2)</f>
        <v>Please provide a link to the law/regulation that establishes such a requirement</v>
      </c>
      <c r="D70" s="42" t="str">
        <f>IF(OR('8A-LAWYERS'!B81="N",'8A-LAWYERS'!B81="NI"),"N",'8A-LAWYERS'!C81)</f>
        <v>N</v>
      </c>
      <c r="E70" s="42" t="s">
        <v>0</v>
      </c>
      <c r="F70" s="42" t="str">
        <f>'8A-LAWYERS'!V81</f>
        <v/>
      </c>
      <c r="G70" s="42" t="str">
        <f>'8A-LAWYERS'!AP81</f>
        <v>.</v>
      </c>
      <c r="H70" s="42">
        <f>'8A-LAWYERS'!AQ81</f>
        <v>0</v>
      </c>
      <c r="I70" s="11" t="str">
        <f t="shared" si="1"/>
        <v>.</v>
      </c>
    </row>
    <row r="71" spans="1:10" ht="25" x14ac:dyDescent="0.25">
      <c r="A71" s="42" t="str">
        <f>'8A-LAWYERS'!B82</f>
        <v>E</v>
      </c>
      <c r="B71" s="42" t="str">
        <f>'8A-LAWYERS'!A82</f>
        <v>Q8a.4.2</v>
      </c>
      <c r="C71" s="42" t="str">
        <f>LEFT('8A-LAWYERS'!E82,FIND("(Q",'8A-LAWYERS'!E82)-2)</f>
        <v xml:space="preserve">Do laws or regulations establish a clear and transparent process for recognizing education titles that have been earned abroad in the case of lawyers? </v>
      </c>
      <c r="D71" s="42" t="str">
        <f>IF(OR('8A-LAWYERS'!B82="N",'8A-LAWYERS'!B82="NI"),"N",'8A-LAWYERS'!C82)</f>
        <v>Q8a.5.2</v>
      </c>
      <c r="E71" s="42" t="s">
        <v>1276</v>
      </c>
      <c r="F71" s="42" t="str">
        <f>'8A-LAWYERS'!V82</f>
        <v>yes</v>
      </c>
      <c r="G71" s="42" t="str">
        <f>'8A-LAWYERS'!AP82</f>
        <v>.</v>
      </c>
      <c r="H71" s="42">
        <f>'8A-LAWYERS'!AQ82</f>
        <v>0</v>
      </c>
      <c r="I71" s="11" t="str">
        <f t="shared" si="1"/>
        <v>.</v>
      </c>
    </row>
    <row r="72" spans="1:10" ht="25" x14ac:dyDescent="0.25">
      <c r="A72" s="42" t="str">
        <f>'8A-LAWYERS'!B83</f>
        <v>NI</v>
      </c>
      <c r="B72" s="42" t="str">
        <f>'8A-LAWYERS'!A83</f>
        <v>Q8a.4.2a</v>
      </c>
      <c r="C72" s="42" t="str">
        <f>LEFT('8A-LAWYERS'!E83,FIND("(Q",'8A-LAWYERS'!E83)-2)</f>
        <v>Please provide a link to the law/regulation that establishes such a process, and indicate the relevant articles</v>
      </c>
      <c r="D72" s="42" t="str">
        <f>IF(OR('8A-LAWYERS'!B83="N",'8A-LAWYERS'!B83="NI"),"N",'8A-LAWYERS'!C83)</f>
        <v>N</v>
      </c>
      <c r="E72" s="42" t="s">
        <v>0</v>
      </c>
      <c r="F72" s="42" t="str">
        <f>'8A-LAWYERS'!V83</f>
        <v/>
      </c>
      <c r="G72" s="42" t="str">
        <f>'8A-LAWYERS'!AP83</f>
        <v>.</v>
      </c>
      <c r="H72" s="42">
        <f>'8A-LAWYERS'!AQ83</f>
        <v>0</v>
      </c>
      <c r="I72" s="11" t="str">
        <f t="shared" si="1"/>
        <v>.</v>
      </c>
    </row>
    <row r="73" spans="1:10" ht="25" x14ac:dyDescent="0.25">
      <c r="A73" s="42" t="str">
        <f>'8A-LAWYERS'!B84</f>
        <v>E</v>
      </c>
      <c r="B73" s="42" t="str">
        <f>'8A-LAWYERS'!A84</f>
        <v>Q8a.4.3</v>
      </c>
      <c r="C73" s="42" t="str">
        <f>LEFT('8A-LAWYERS'!E84,FIND("(Q",'8A-LAWYERS'!E84)-2)</f>
        <v>Are lawyers that have acquired their qualifications in a foreign country required to take a local examination in order to practice?</v>
      </c>
      <c r="D73" s="42" t="str">
        <f>IF(OR('8A-LAWYERS'!B84="N",'8A-LAWYERS'!B84="NI"),"N",'8A-LAWYERS'!C84)</f>
        <v>Q8a.5.3</v>
      </c>
      <c r="E73" s="42" t="s">
        <v>1277</v>
      </c>
      <c r="F73" s="42" t="str">
        <f>'8A-LAWYERS'!V84</f>
        <v>no</v>
      </c>
      <c r="G73" s="42" t="str">
        <f>'8A-LAWYERS'!AP84</f>
        <v>.</v>
      </c>
      <c r="H73" s="42">
        <f>'8A-LAWYERS'!AQ84</f>
        <v>0</v>
      </c>
      <c r="I73" s="11" t="str">
        <f t="shared" si="1"/>
        <v>.</v>
      </c>
    </row>
    <row r="74" spans="1:10" ht="25" x14ac:dyDescent="0.25">
      <c r="A74" s="42" t="str">
        <f>'8A-LAWYERS'!B85</f>
        <v>NI</v>
      </c>
      <c r="B74" s="42" t="str">
        <f>'8A-LAWYERS'!A85</f>
        <v>Q8a.4.3a</v>
      </c>
      <c r="C74" s="42" t="str">
        <f>LEFT('8A-LAWYERS'!E85,FIND("(Q",'8A-LAWYERS'!E85)-2)</f>
        <v>Please provide a link to the law/regulation that requires this exam, and indicate the relevant articles</v>
      </c>
      <c r="D74" s="42" t="str">
        <f>IF(OR('8A-LAWYERS'!B85="N",'8A-LAWYERS'!B85="NI"),"N",'8A-LAWYERS'!C85)</f>
        <v>N</v>
      </c>
      <c r="E74" s="42" t="s">
        <v>0</v>
      </c>
      <c r="F74" s="42" t="str">
        <f>'8A-LAWYERS'!V85</f>
        <v/>
      </c>
      <c r="G74" s="42" t="str">
        <f>'8A-LAWYERS'!AP85</f>
        <v>.</v>
      </c>
      <c r="H74" s="42">
        <f>'8A-LAWYERS'!AQ85</f>
        <v>0</v>
      </c>
      <c r="I74" s="11" t="str">
        <f t="shared" si="1"/>
        <v>.</v>
      </c>
    </row>
    <row r="75" spans="1:10" ht="25" x14ac:dyDescent="0.25">
      <c r="A75" s="42" t="str">
        <f>'8A-LAWYERS'!B86</f>
        <v>I</v>
      </c>
      <c r="B75" s="42" t="str">
        <f>'8A-LAWYERS'!A86</f>
        <v>Q8a.4.4</v>
      </c>
      <c r="C75" s="42" t="str">
        <f>LEFT('8A-LAWYERS'!E86,FIND("(Q",'8A-LAWYERS'!E86)-2)</f>
        <v>Has your country engaged in Mutual Recognition Agreements (MRAs) of lawyers with other countries?</v>
      </c>
      <c r="D75" s="42" t="str">
        <f>IF(OR('8A-LAWYERS'!B86="N",'8A-LAWYERS'!B86="NI"),"N",'8A-LAWYERS'!C86)</f>
        <v>Q8a.5.1</v>
      </c>
      <c r="E75" s="42" t="s">
        <v>1278</v>
      </c>
      <c r="F75" s="42" t="str">
        <f>'8A-LAWYERS'!V86</f>
        <v>yes (at least with some countries)</v>
      </c>
      <c r="G75" s="42" t="str">
        <f>'8A-LAWYERS'!AP86</f>
        <v>.</v>
      </c>
      <c r="H75" s="42">
        <f>'8A-LAWYERS'!AQ86</f>
        <v>0</v>
      </c>
      <c r="I75" s="11" t="str">
        <f t="shared" si="1"/>
        <v>.</v>
      </c>
    </row>
    <row r="76" spans="1:10" ht="37.5" x14ac:dyDescent="0.25">
      <c r="A76" s="42" t="str">
        <f>'8A-LAWYERS'!B87</f>
        <v>I</v>
      </c>
      <c r="B76" s="42" t="str">
        <f>'8A-LAWYERS'!A87</f>
        <v>Q8a.4.4a</v>
      </c>
      <c r="C76" s="42" t="str">
        <f>LEFT('8A-LAWYERS'!E87,FIND("(Q",'8A-LAWYERS'!E87)-2)</f>
        <v>Please provide a link to at least one of these MRAa</v>
      </c>
      <c r="D76" s="42" t="str">
        <f>IF(OR('8A-LAWYERS'!B87="N",'8A-LAWYERS'!B87="NI"),"N",'8A-LAWYERS'!C87)</f>
        <v>Q8a.5.1a</v>
      </c>
      <c r="E76" s="42" t="s">
        <v>1279</v>
      </c>
      <c r="F76" s="42" t="str">
        <f>'8A-LAWYERS'!V87</f>
        <v>https://www.legislation.gov.au/Details/C2015C00470</v>
      </c>
      <c r="G76" s="42" t="str">
        <f>'8A-LAWYERS'!AP87</f>
        <v>.</v>
      </c>
      <c r="H76" s="42">
        <f>'8A-LAWYERS'!AQ87</f>
        <v>0</v>
      </c>
      <c r="I76" s="11" t="str">
        <f t="shared" si="1"/>
        <v>.</v>
      </c>
    </row>
    <row r="77" spans="1:10" ht="27" customHeight="1" x14ac:dyDescent="0.25">
      <c r="A77" s="42" t="str">
        <f>'8B-NOTARIES'!B7</f>
        <v>NI</v>
      </c>
      <c r="B77" s="42" t="str">
        <f>'8B-NOTARIES'!A7</f>
        <v>Q8b.01</v>
      </c>
      <c r="C77" s="42" t="str">
        <f>LEFT('8B-NOTARIES'!E7,FIND("(Q",'8B-NOTARIES'!E7)-2)</f>
        <v>Please provide us the name of the body/institution answering this question in the original language and provide a link to its webpage.</v>
      </c>
      <c r="D77" s="42" t="str">
        <f>IF(OR('8B-NOTARIES'!B7="N",'8B-NOTARIES'!B7="NI"),"N",'8B-NOTARIES'!C7)</f>
        <v>N</v>
      </c>
      <c r="E77" s="42" t="s">
        <v>0</v>
      </c>
      <c r="F77" s="42" t="str">
        <f>'8B-NOTARIES'!V7</f>
        <v/>
      </c>
      <c r="G77" s="42" t="str">
        <f>'8B-NOTARIES'!AP7</f>
        <v>.</v>
      </c>
      <c r="H77" s="42">
        <f>'8B-NOTARIES'!AQ7</f>
        <v>0</v>
      </c>
      <c r="I77" s="11" t="str">
        <f t="shared" si="1"/>
        <v>.</v>
      </c>
      <c r="J77" s="187" t="s">
        <v>780</v>
      </c>
    </row>
    <row r="78" spans="1:10" x14ac:dyDescent="0.25">
      <c r="A78" s="42" t="str">
        <f>'8B-NOTARIES'!B8</f>
        <v>NI</v>
      </c>
      <c r="B78" s="42" t="str">
        <f>'8B-NOTARIES'!A8</f>
        <v>Q8b.02</v>
      </c>
      <c r="C78" s="42" t="str">
        <f>LEFT('8B-NOTARIES'!E8,FIND("(Q",'8B-NOTARIES'!E8)-2)</f>
        <v>Please also indicate the e-mail address of the specific person answering this section.</v>
      </c>
      <c r="D78" s="42" t="str">
        <f>IF(OR('8B-NOTARIES'!B8="N",'8B-NOTARIES'!B8="NI"),"N",'8B-NOTARIES'!C8)</f>
        <v>N</v>
      </c>
      <c r="E78" s="42" t="s">
        <v>0</v>
      </c>
      <c r="F78" s="42" t="str">
        <f>'8B-NOTARIES'!V8</f>
        <v/>
      </c>
      <c r="G78" s="42" t="str">
        <f>'8B-NOTARIES'!AP8</f>
        <v>.</v>
      </c>
      <c r="H78" s="42">
        <f>'8B-NOTARIES'!AQ8</f>
        <v>0</v>
      </c>
      <c r="I78" s="11" t="str">
        <f t="shared" si="1"/>
        <v>.</v>
      </c>
    </row>
    <row r="79" spans="1:10" x14ac:dyDescent="0.25">
      <c r="A79" s="42" t="str">
        <f>'8B-NOTARIES'!B9</f>
        <v>I</v>
      </c>
      <c r="B79" s="42" t="str">
        <f>'8B-NOTARIES'!A9</f>
        <v>Q8b.03</v>
      </c>
      <c r="C79" s="42" t="str">
        <f>LEFT('8B-NOTARIES'!E9,FIND("(Q",'8B-NOTARIES'!E9)-2)</f>
        <v>Does this profession - notary - exist in your country?</v>
      </c>
      <c r="D79" s="42" t="str">
        <f>IF(OR('8B-NOTARIES'!B9="N",'8B-NOTARIES'!B9="NI"),"N",'8B-NOTARIES'!C9)</f>
        <v>Q8b.01</v>
      </c>
      <c r="E79" s="42" t="s">
        <v>1280</v>
      </c>
      <c r="F79" s="42" t="str">
        <f>'8B-NOTARIES'!V9</f>
        <v>no</v>
      </c>
      <c r="G79" s="42" t="str">
        <f>'8B-NOTARIES'!AP9</f>
        <v>.</v>
      </c>
      <c r="H79" s="42">
        <f>'8B-NOTARIES'!AQ9</f>
        <v>0</v>
      </c>
      <c r="I79" s="11" t="str">
        <f t="shared" si="1"/>
        <v>.</v>
      </c>
    </row>
    <row r="80" spans="1:10" ht="25" x14ac:dyDescent="0.25">
      <c r="A80" s="42" t="str">
        <f>'8B-NOTARIES'!B10</f>
        <v>NI</v>
      </c>
      <c r="B80" s="42" t="str">
        <f>'8B-NOTARIES'!A10</f>
        <v>Q8b.04</v>
      </c>
      <c r="C80" s="42" t="str">
        <f>LEFT('8B-NOTARIES'!E10,FIND("(Q",'8B-NOTARIES'!E10)-2)</f>
        <v>Considering the definition provided at the start, is there more than one professional figure that can fit this description?</v>
      </c>
      <c r="D80" s="42" t="str">
        <f>IF(OR('8B-NOTARIES'!B10="N",'8B-NOTARIES'!B10="NI"),"N",'8B-NOTARIES'!C10)</f>
        <v>N</v>
      </c>
      <c r="E80" s="42" t="s">
        <v>0</v>
      </c>
      <c r="F80" s="42" t="str">
        <f>'8B-NOTARIES'!V10</f>
        <v/>
      </c>
      <c r="G80" s="42" t="str">
        <f>'8B-NOTARIES'!AP10</f>
        <v>.</v>
      </c>
      <c r="H80" s="42">
        <f>'8B-NOTARIES'!AQ10</f>
        <v>0</v>
      </c>
      <c r="I80" s="11" t="str">
        <f t="shared" si="1"/>
        <v>.</v>
      </c>
    </row>
    <row r="81" spans="1:9" ht="25" x14ac:dyDescent="0.25">
      <c r="A81" s="42" t="str">
        <f>'8B-NOTARIES'!B11</f>
        <v>NI</v>
      </c>
      <c r="B81" s="42" t="str">
        <f>'8B-NOTARIES'!A11</f>
        <v>Q8b.05</v>
      </c>
      <c r="C81" s="42" t="str">
        <f>LEFT('8B-NOTARIES'!E11,FIND("(Q",'8B-NOTARIES'!E11)-2)</f>
        <v>If you answer yes, please list all their names in English and in your local language and describe how these figures differ among each other</v>
      </c>
      <c r="D81" s="42" t="str">
        <f>IF(OR('8B-NOTARIES'!B11="N",'8B-NOTARIES'!B11="NI"),"N",'8B-NOTARIES'!C11)</f>
        <v>N</v>
      </c>
      <c r="E81" s="42" t="s">
        <v>0</v>
      </c>
      <c r="F81" s="42" t="str">
        <f>'8B-NOTARIES'!V11</f>
        <v/>
      </c>
      <c r="G81" s="42" t="str">
        <f>'8B-NOTARIES'!AP11</f>
        <v>.</v>
      </c>
      <c r="H81" s="42">
        <f>'8B-NOTARIES'!AQ11</f>
        <v>0</v>
      </c>
      <c r="I81" s="11" t="str">
        <f t="shared" si="1"/>
        <v>.</v>
      </c>
    </row>
    <row r="82" spans="1:9" ht="25" x14ac:dyDescent="0.25">
      <c r="A82" s="42" t="str">
        <f>'8B-NOTARIES'!B12</f>
        <v>I</v>
      </c>
      <c r="B82" s="42" t="str">
        <f>'8B-NOTARIES'!A12</f>
        <v>Q8b.06</v>
      </c>
      <c r="C82" s="42" t="str">
        <f>LEFT('8B-NOTARIES'!E12,FIND("(Q",'8B-NOTARIES'!E12)-2)</f>
        <v>Please provide ONLY the name of the professional figure for which you are answering this questionnaire in your language and in English</v>
      </c>
      <c r="D82" s="42" t="str">
        <f>IF(OR('8B-NOTARIES'!B12="N",'8B-NOTARIES'!B12="NI"),"N",'8B-NOTARIES'!C12)</f>
        <v>Q8b.02</v>
      </c>
      <c r="E82" s="42" t="s">
        <v>1230</v>
      </c>
      <c r="F82" s="42" t="str">
        <f>'8B-NOTARIES'!V12</f>
        <v>sector does not exist</v>
      </c>
      <c r="G82" s="42" t="str">
        <f>'8B-NOTARIES'!AP12</f>
        <v>.</v>
      </c>
      <c r="H82" s="42">
        <f>'8B-NOTARIES'!AQ12</f>
        <v>0</v>
      </c>
      <c r="I82" s="11" t="str">
        <f t="shared" si="1"/>
        <v>.</v>
      </c>
    </row>
    <row r="83" spans="1:9" ht="25" x14ac:dyDescent="0.25">
      <c r="A83" s="42" t="str">
        <f>'8B-NOTARIES'!B13</f>
        <v>I</v>
      </c>
      <c r="B83" s="42" t="str">
        <f>'8B-NOTARIES'!A13</f>
        <v>Q8b.07</v>
      </c>
      <c r="C83" s="42" t="str">
        <f>LEFT('8B-NOTARIES'!E13,FIND("(Q",'8B-NOTARIES'!E13)-2)</f>
        <v>For which jurisdiction are you answering the question?</v>
      </c>
      <c r="D83" s="42" t="str">
        <f>IF(OR('8B-NOTARIES'!B13="N",'8B-NOTARIES'!B13="NI"),"N",'8B-NOTARIES'!C13)</f>
        <v>Q8b.03</v>
      </c>
      <c r="E83" s="42" t="s">
        <v>1231</v>
      </c>
      <c r="F83" s="42" t="str">
        <f>'8B-NOTARIES'!V13</f>
        <v>state level (for federal states)</v>
      </c>
      <c r="G83" s="42" t="str">
        <f>'8B-NOTARIES'!AP13</f>
        <v>.</v>
      </c>
      <c r="H83" s="42">
        <f>'8B-NOTARIES'!AQ13</f>
        <v>0</v>
      </c>
      <c r="I83" s="11" t="str">
        <f t="shared" si="1"/>
        <v>.</v>
      </c>
    </row>
    <row r="84" spans="1:9" ht="24" customHeight="1" x14ac:dyDescent="0.25">
      <c r="A84" s="42" t="str">
        <f>'8B-NOTARIES'!B14</f>
        <v>NI</v>
      </c>
      <c r="B84" s="42" t="str">
        <f>'8B-NOTARIES'!A14</f>
        <v>Q8b.07a</v>
      </c>
      <c r="C84" s="42" t="str">
        <f>LEFT('8B-NOTARIES'!E14,FIND("(Q",'8B-NOTARIES'!E14)-2)</f>
        <v>Please provide name of the name of the jurisdiction for which you are answering</v>
      </c>
      <c r="D84" s="42" t="str">
        <f>IF(OR('8B-NOTARIES'!B14="N",'8B-NOTARIES'!B14="NI"),"N",'8B-NOTARIES'!C14)</f>
        <v>N</v>
      </c>
      <c r="E84" s="42" t="s">
        <v>0</v>
      </c>
      <c r="F84" s="42" t="str">
        <f>'8B-NOTARIES'!V14</f>
        <v/>
      </c>
      <c r="G84" s="42" t="str">
        <f>'8B-NOTARIES'!AP14</f>
        <v>.</v>
      </c>
      <c r="H84" s="42">
        <f>'8B-NOTARIES'!AQ14</f>
        <v>0</v>
      </c>
      <c r="I84" s="11" t="str">
        <f t="shared" si="1"/>
        <v>.</v>
      </c>
    </row>
    <row r="85" spans="1:9" x14ac:dyDescent="0.25">
      <c r="A85" s="42" t="str">
        <f>'8B-NOTARIES'!B15</f>
        <v>NI</v>
      </c>
      <c r="B85" s="42" t="str">
        <f>'8B-NOTARIES'!A15</f>
        <v>Q8b.08</v>
      </c>
      <c r="C85" s="42" t="str">
        <f>LEFT('8B-NOTARIES'!E15,FIND("(Q",'8B-NOTARIES'!E15)-2)</f>
        <v>How is access to this profession regulated?</v>
      </c>
      <c r="D85" s="42" t="str">
        <f>IF(OR('8B-NOTARIES'!B15="N",'8B-NOTARIES'!B15="NI"),"N",'8B-NOTARIES'!C15)</f>
        <v>N</v>
      </c>
      <c r="E85" s="42" t="s">
        <v>0</v>
      </c>
      <c r="F85" s="42" t="str">
        <f>'8B-NOTARIES'!V15</f>
        <v/>
      </c>
      <c r="G85" s="42" t="str">
        <f>'8B-NOTARIES'!AP15</f>
        <v>.</v>
      </c>
      <c r="H85" s="42">
        <f>'8B-NOTARIES'!AQ15</f>
        <v>0</v>
      </c>
      <c r="I85" s="11" t="str">
        <f t="shared" si="1"/>
        <v>.</v>
      </c>
    </row>
    <row r="86" spans="1:9" ht="25" x14ac:dyDescent="0.25">
      <c r="A86" s="42" t="str">
        <f>'8B-NOTARIES'!B18</f>
        <v>EC</v>
      </c>
      <c r="B86" s="42" t="str">
        <f>'8B-NOTARIES'!A18</f>
        <v>Q8b.1.1_3</v>
      </c>
      <c r="C86" s="42" t="str">
        <f>LEFT('8B-NOTARIES'!E$17,FIND("(Q",'8B-NOTARIES'!E$17)-2)&amp;" - "&amp;'8B-NOTARIES'!F18</f>
        <v>Do notaries have exclusive or shared exclusive rights to provide any of the activities listed below? - Drawing up legal documents (such as contracts and wills)</v>
      </c>
      <c r="D86" s="42" t="str">
        <f>IF(OR('8B-NOTARIES'!B18="N",'8B-NOTARIES'!B18="NI"),"N",'8B-NOTARIES'!C18)</f>
        <v>Q8b.1.1_3</v>
      </c>
      <c r="E86" s="42" t="s">
        <v>1281</v>
      </c>
      <c r="F86" s="42" t="str">
        <f>'8B-NOTARIES'!V18</f>
        <v>sector does not exist</v>
      </c>
      <c r="G86" s="42" t="str">
        <f>'8B-NOTARIES'!AP18</f>
        <v>.</v>
      </c>
      <c r="H86" s="42">
        <f>'8B-NOTARIES'!AQ18</f>
        <v>0</v>
      </c>
      <c r="I86" s="11" t="str">
        <f t="shared" si="1"/>
        <v>.</v>
      </c>
    </row>
    <row r="87" spans="1:9" ht="25" x14ac:dyDescent="0.25">
      <c r="A87" s="42" t="str">
        <f>'8B-NOTARIES'!B19</f>
        <v>EC</v>
      </c>
      <c r="B87" s="42" t="str">
        <f>'8B-NOTARIES'!A19</f>
        <v>Q8b.1.1_4</v>
      </c>
      <c r="C87" s="42" t="str">
        <f>LEFT('8B-NOTARIES'!E$17,FIND("(Q",'8B-NOTARIES'!E$17)-2)&amp;" - "&amp;'8B-NOTARIES'!F19</f>
        <v xml:space="preserve">Do notaries have exclusive or shared exclusive rights to provide any of the activities listed below? - Advice on matters predominantly regulated by domestic law </v>
      </c>
      <c r="D87" s="42" t="str">
        <f>IF(OR('8B-NOTARIES'!B19="N",'8B-NOTARIES'!B19="NI"),"N",'8B-NOTARIES'!C19)</f>
        <v>Q8b.1.1_4</v>
      </c>
      <c r="E87" s="42" t="s">
        <v>1282</v>
      </c>
      <c r="F87" s="42" t="str">
        <f>'8B-NOTARIES'!V19</f>
        <v>sector does not exist</v>
      </c>
      <c r="G87" s="42" t="str">
        <f>'8B-NOTARIES'!AP19</f>
        <v>.</v>
      </c>
      <c r="H87" s="42">
        <f>'8B-NOTARIES'!AQ19</f>
        <v>0</v>
      </c>
      <c r="I87" s="11" t="str">
        <f t="shared" si="1"/>
        <v>.</v>
      </c>
    </row>
    <row r="88" spans="1:9" ht="25" x14ac:dyDescent="0.25">
      <c r="A88" s="42" t="str">
        <f>'8B-NOTARIES'!B20</f>
        <v>EC</v>
      </c>
      <c r="B88" s="42" t="str">
        <f>'8B-NOTARIES'!A20</f>
        <v>Q8b.1.1_5</v>
      </c>
      <c r="C88" s="42" t="str">
        <f>LEFT('8B-NOTARIES'!E$17,FIND("(Q",'8B-NOTARIES'!E$17)-2)&amp;" - "&amp;'8B-NOTARIES'!F20</f>
        <v xml:space="preserve">Do notaries have exclusive or shared exclusive rights to provide any of the activities listed below? - Advice on matters predominantly regulated by international law </v>
      </c>
      <c r="D88" s="42" t="str">
        <f>IF(OR('8B-NOTARIES'!B20="N",'8B-NOTARIES'!B20="NI"),"N",'8B-NOTARIES'!C20)</f>
        <v>Q8b.1.1_5</v>
      </c>
      <c r="E88" s="42" t="s">
        <v>1283</v>
      </c>
      <c r="F88" s="42" t="str">
        <f>'8B-NOTARIES'!V20</f>
        <v>sector does not exist</v>
      </c>
      <c r="G88" s="42" t="str">
        <f>'8B-NOTARIES'!AP20</f>
        <v>.</v>
      </c>
      <c r="H88" s="42">
        <f>'8B-NOTARIES'!AQ20</f>
        <v>0</v>
      </c>
      <c r="I88" s="11" t="str">
        <f t="shared" si="1"/>
        <v>.</v>
      </c>
    </row>
    <row r="89" spans="1:9" ht="25" x14ac:dyDescent="0.25">
      <c r="A89" s="42" t="str">
        <f>'8B-NOTARIES'!B21</f>
        <v>EC</v>
      </c>
      <c r="B89" s="42" t="str">
        <f>'8B-NOTARIES'!A21</f>
        <v>Q8b.1.1_6</v>
      </c>
      <c r="C89" s="42" t="str">
        <f>LEFT('8B-NOTARIES'!E$17,FIND("(Q",'8B-NOTARIES'!E$17)-2)&amp;" - "&amp;'8B-NOTARIES'!F21</f>
        <v xml:space="preserve">Do notaries have exclusive or shared exclusive rights to provide any of the activities listed below? - Advice on matters predominantly regulated by foreign law </v>
      </c>
      <c r="D89" s="42" t="str">
        <f>IF(OR('8B-NOTARIES'!B21="N",'8B-NOTARIES'!B21="NI"),"N",'8B-NOTARIES'!C21)</f>
        <v>Q8b.1.1_6</v>
      </c>
      <c r="E89" s="42" t="s">
        <v>1284</v>
      </c>
      <c r="F89" s="42" t="str">
        <f>'8B-NOTARIES'!V21</f>
        <v>sector does not exist</v>
      </c>
      <c r="G89" s="42" t="str">
        <f>'8B-NOTARIES'!AP21</f>
        <v>.</v>
      </c>
      <c r="H89" s="42">
        <f>'8B-NOTARIES'!AQ21</f>
        <v>0</v>
      </c>
      <c r="I89" s="11" t="str">
        <f t="shared" si="1"/>
        <v>.</v>
      </c>
    </row>
    <row r="90" spans="1:9" ht="25" x14ac:dyDescent="0.25">
      <c r="A90" s="42" t="str">
        <f>'8B-NOTARIES'!B22</f>
        <v>EC</v>
      </c>
      <c r="B90" s="42" t="str">
        <f>'8B-NOTARIES'!A22</f>
        <v>Q8b.1.1_7</v>
      </c>
      <c r="C90" s="42" t="str">
        <f>LEFT('8B-NOTARIES'!E$17,FIND("(Q",'8B-NOTARIES'!E$17)-2)&amp;" - "&amp;'8B-NOTARIES'!F22</f>
        <v xml:space="preserve">Do notaries have exclusive or shared exclusive rights to provide any of the activities listed below? - Transferring of title to real estate (conveyancing) </v>
      </c>
      <c r="D90" s="42" t="str">
        <f>IF(OR('8B-NOTARIES'!B22="N",'8B-NOTARIES'!B22="NI"),"N",'8B-NOTARIES'!C22)</f>
        <v>Q8b.1.1_7</v>
      </c>
      <c r="E90" s="42" t="s">
        <v>1285</v>
      </c>
      <c r="F90" s="42" t="str">
        <f>'8B-NOTARIES'!V22</f>
        <v>sector does not exist</v>
      </c>
      <c r="G90" s="42" t="str">
        <f>'8B-NOTARIES'!AP22</f>
        <v>.</v>
      </c>
      <c r="H90" s="42">
        <f>'8B-NOTARIES'!AQ22</f>
        <v>0</v>
      </c>
      <c r="I90" s="11" t="str">
        <f t="shared" si="1"/>
        <v>.</v>
      </c>
    </row>
    <row r="91" spans="1:9" ht="25" x14ac:dyDescent="0.25">
      <c r="A91" s="42" t="str">
        <f>'8B-NOTARIES'!B23</f>
        <v>EC</v>
      </c>
      <c r="B91" s="42" t="str">
        <f>'8B-NOTARIES'!A23</f>
        <v>Q8b.1.1_8</v>
      </c>
      <c r="C91" s="42" t="str">
        <f>LEFT('8B-NOTARIES'!E$17,FIND("(Q",'8B-NOTARIES'!E$17)-2)&amp;" - "&amp;'8B-NOTARIES'!F23</f>
        <v xml:space="preserve">Do notaries have exclusive or shared exclusive rights to provide any of the activities listed below? - Regulation of family matters </v>
      </c>
      <c r="D91" s="42" t="str">
        <f>IF(OR('8B-NOTARIES'!B23="N",'8B-NOTARIES'!B23="NI"),"N",'8B-NOTARIES'!C23)</f>
        <v>Q8b.1.1_8</v>
      </c>
      <c r="E91" s="42" t="s">
        <v>1286</v>
      </c>
      <c r="F91" s="42" t="str">
        <f>'8B-NOTARIES'!V23</f>
        <v>sector does not exist</v>
      </c>
      <c r="G91" s="42" t="str">
        <f>'8B-NOTARIES'!AP23</f>
        <v>.</v>
      </c>
      <c r="H91" s="42">
        <f>'8B-NOTARIES'!AQ23</f>
        <v>0</v>
      </c>
      <c r="I91" s="11" t="str">
        <f t="shared" si="1"/>
        <v>.</v>
      </c>
    </row>
    <row r="92" spans="1:9" ht="25" x14ac:dyDescent="0.25">
      <c r="A92" s="42" t="str">
        <f>'8B-NOTARIES'!B24</f>
        <v>EC</v>
      </c>
      <c r="B92" s="42" t="str">
        <f>'8B-NOTARIES'!A24</f>
        <v>Q8b.1.1_9</v>
      </c>
      <c r="C92" s="42" t="str">
        <f>LEFT('8B-NOTARIES'!E$17,FIND("(Q",'8B-NOTARIES'!E$17)-2)&amp;" - "&amp;'8B-NOTARIES'!F24</f>
        <v xml:space="preserve">Do notaries have exclusive or shared exclusive rights to provide any of the activities listed below? - Tax advice </v>
      </c>
      <c r="D92" s="42" t="str">
        <f>IF(OR('8B-NOTARIES'!B24="N",'8B-NOTARIES'!B24="NI"),"N",'8B-NOTARIES'!C24)</f>
        <v>Q8b.1.1_9</v>
      </c>
      <c r="E92" s="42" t="s">
        <v>1287</v>
      </c>
      <c r="F92" s="42" t="str">
        <f>'8B-NOTARIES'!V24</f>
        <v>sector does not exist</v>
      </c>
      <c r="G92" s="42" t="str">
        <f>'8B-NOTARIES'!AP24</f>
        <v>.</v>
      </c>
      <c r="H92" s="42">
        <f>'8B-NOTARIES'!AQ24</f>
        <v>0</v>
      </c>
      <c r="I92" s="11" t="str">
        <f t="shared" si="1"/>
        <v>.</v>
      </c>
    </row>
    <row r="93" spans="1:9" ht="25" x14ac:dyDescent="0.25">
      <c r="A93" s="42" t="str">
        <f>'8B-NOTARIES'!B25</f>
        <v>EC</v>
      </c>
      <c r="B93" s="42" t="str">
        <f>'8B-NOTARIES'!A25</f>
        <v>Q8b.1.1_10</v>
      </c>
      <c r="C93" s="42" t="str">
        <f>LEFT('8B-NOTARIES'!E$17,FIND("(Q",'8B-NOTARIES'!E$17)-2)&amp;" - "&amp;'8B-NOTARIES'!F25</f>
        <v xml:space="preserve">Do notaries have exclusive or shared exclusive rights to provide any of the activities listed below? - Insolvency practice </v>
      </c>
      <c r="D93" s="42" t="str">
        <f>IF(OR('8B-NOTARIES'!B25="N",'8B-NOTARIES'!B25="NI"),"N",'8B-NOTARIES'!C25)</f>
        <v>Q8b.1.1_10</v>
      </c>
      <c r="E93" s="42" t="s">
        <v>1288</v>
      </c>
      <c r="F93" s="42" t="str">
        <f>'8B-NOTARIES'!V25</f>
        <v>sector does not exist</v>
      </c>
      <c r="G93" s="42" t="str">
        <f>'8B-NOTARIES'!AP25</f>
        <v>.</v>
      </c>
      <c r="H93" s="42">
        <f>'8B-NOTARIES'!AQ25</f>
        <v>0</v>
      </c>
      <c r="I93" s="11" t="str">
        <f t="shared" si="1"/>
        <v>.</v>
      </c>
    </row>
    <row r="94" spans="1:9" ht="25" x14ac:dyDescent="0.25">
      <c r="A94" s="42" t="str">
        <f>'8B-NOTARIES'!B26</f>
        <v>EC</v>
      </c>
      <c r="B94" s="42" t="str">
        <f>'8B-NOTARIES'!A26</f>
        <v>Q8b.1.1_11</v>
      </c>
      <c r="C94" s="42" t="str">
        <f>LEFT('8B-NOTARIES'!E$17,FIND("(Q",'8B-NOTARIES'!E$17)-2)&amp;" - "&amp;'8B-NOTARIES'!F26</f>
        <v xml:space="preserve">Do notaries have exclusive or shared exclusive rights to provide any of the activities listed below? - Management consulting and other business advisory services </v>
      </c>
      <c r="D94" s="42" t="str">
        <f>IF(OR('8B-NOTARIES'!B26="N",'8B-NOTARIES'!B26="NI"),"N",'8B-NOTARIES'!C26)</f>
        <v>Q8b.1.1_11</v>
      </c>
      <c r="E94" s="42" t="s">
        <v>1289</v>
      </c>
      <c r="F94" s="42" t="str">
        <f>'8B-NOTARIES'!V26</f>
        <v>sector does not exist</v>
      </c>
      <c r="G94" s="42" t="str">
        <f>'8B-NOTARIES'!AP26</f>
        <v>.</v>
      </c>
      <c r="H94" s="42">
        <f>'8B-NOTARIES'!AQ26</f>
        <v>0</v>
      </c>
      <c r="I94" s="11" t="str">
        <f t="shared" si="1"/>
        <v>.</v>
      </c>
    </row>
    <row r="95" spans="1:9" ht="25" x14ac:dyDescent="0.25">
      <c r="A95" s="42" t="str">
        <f>'8B-NOTARIES'!B27</f>
        <v>EC</v>
      </c>
      <c r="B95" s="42" t="str">
        <f>'8B-NOTARIES'!A27</f>
        <v>Q8b.1.1_12</v>
      </c>
      <c r="C95" s="42" t="str">
        <f>LEFT('8B-NOTARIES'!E$17,FIND("(Q",'8B-NOTARIES'!E$17)-2)&amp;" - "&amp;'8B-NOTARIES'!F27</f>
        <v xml:space="preserve">Do notaries have exclusive or shared exclusive rights to provide any of the activities listed below? - Advice and representation on patent law </v>
      </c>
      <c r="D95" s="42" t="str">
        <f>IF(OR('8B-NOTARIES'!B27="N",'8B-NOTARIES'!B27="NI"),"N",'8B-NOTARIES'!C27)</f>
        <v>Q8b.1.1_12</v>
      </c>
      <c r="E95" s="42" t="s">
        <v>1290</v>
      </c>
      <c r="F95" s="42" t="str">
        <f>'8B-NOTARIES'!V27</f>
        <v>sector does not exist</v>
      </c>
      <c r="G95" s="42" t="str">
        <f>'8B-NOTARIES'!AP27</f>
        <v>.</v>
      </c>
      <c r="H95" s="42">
        <f>'8B-NOTARIES'!AQ27</f>
        <v>0</v>
      </c>
      <c r="I95" s="11" t="str">
        <f t="shared" si="1"/>
        <v>.</v>
      </c>
    </row>
    <row r="96" spans="1:9" ht="25" x14ac:dyDescent="0.25">
      <c r="A96" s="42" t="str">
        <f>'8B-NOTARIES'!B28</f>
        <v>EC</v>
      </c>
      <c r="B96" s="42" t="str">
        <f>'8B-NOTARIES'!A28</f>
        <v>Q8b.1.1_13</v>
      </c>
      <c r="C96" s="42" t="str">
        <f>LEFT('8B-NOTARIES'!E$17,FIND("(Q",'8B-NOTARIES'!E$17)-2)&amp;" - "&amp;'8B-NOTARIES'!F28</f>
        <v>Do notaries have exclusive or shared exclusive rights to provide any of the activities listed below? - Business incorporation</v>
      </c>
      <c r="D96" s="42" t="str">
        <f>IF(OR('8B-NOTARIES'!B28="N",'8B-NOTARIES'!B28="NI"),"N",'8B-NOTARIES'!C28)</f>
        <v>Q8b.1.1_13</v>
      </c>
      <c r="E96" s="42" t="s">
        <v>1291</v>
      </c>
      <c r="F96" s="42" t="str">
        <f>'8B-NOTARIES'!V28</f>
        <v>sector does not exist</v>
      </c>
      <c r="G96" s="42" t="str">
        <f>'8B-NOTARIES'!AP28</f>
        <v>.</v>
      </c>
      <c r="H96" s="42">
        <f>'8B-NOTARIES'!AQ28</f>
        <v>0</v>
      </c>
      <c r="I96" s="11" t="str">
        <f t="shared" si="1"/>
        <v>.</v>
      </c>
    </row>
    <row r="97" spans="1:10" ht="25" x14ac:dyDescent="0.25">
      <c r="A97" s="42" t="str">
        <f>'8B-NOTARIES'!B29</f>
        <v>EC</v>
      </c>
      <c r="B97" s="42" t="str">
        <f>'8B-NOTARIES'!A29</f>
        <v>Q8b.1.1_14</v>
      </c>
      <c r="C97" s="42" t="str">
        <f>LEFT('8B-NOTARIES'!E$17,FIND("(Q",'8B-NOTARIES'!E$17)-2)&amp;" - "&amp;'8B-NOTARIES'!F29</f>
        <v>Do notaries have exclusive or shared exclusive rights to provide any of the activities listed below? - Administering oaths and certificating legal documents</v>
      </c>
      <c r="D97" s="42" t="str">
        <f>IF(OR('8B-NOTARIES'!B29="N",'8B-NOTARIES'!B29="NI"),"N",'8B-NOTARIES'!C29)</f>
        <v>Q8b.1.1_14</v>
      </c>
      <c r="E97" s="42" t="s">
        <v>1292</v>
      </c>
      <c r="F97" s="42" t="str">
        <f>'8B-NOTARIES'!V29</f>
        <v>sector does not exist</v>
      </c>
      <c r="G97" s="42" t="str">
        <f>'8B-NOTARIES'!AP29</f>
        <v>.</v>
      </c>
      <c r="H97" s="42">
        <f>'8B-NOTARIES'!AQ29</f>
        <v>0</v>
      </c>
      <c r="I97" s="11" t="str">
        <f t="shared" si="1"/>
        <v>.</v>
      </c>
    </row>
    <row r="98" spans="1:10" ht="50" x14ac:dyDescent="0.25">
      <c r="A98" s="42" t="str">
        <f>'8B-NOTARIES'!B30</f>
        <v>EC</v>
      </c>
      <c r="B98" s="42" t="str">
        <f>'8B-NOTARIES'!A30</f>
        <v>Q8b.1.1_15</v>
      </c>
      <c r="C98" s="42" t="str">
        <f>LEFT('8B-NOTARIES'!E$17,FIND("(Q",'8B-NOTARIES'!E$17)-2)&amp;" - "&amp;'8B-NOTARIES'!F30</f>
        <v>Do notaries have exclusive or shared exclusive rights to provide any of the activities listed below? - Others - 1</v>
      </c>
      <c r="D98" s="42" t="str">
        <f>IF(OR('8B-NOTARIES'!B30="N",'8B-NOTARIES'!B30="NI"),"N",'8B-NOTARIES'!C30)</f>
        <v>Q8b.1.1_15</v>
      </c>
      <c r="E98" s="42" t="s">
        <v>1293</v>
      </c>
      <c r="F98" s="42" t="str">
        <f>'8B-NOTARIES'!V30</f>
        <v>sector does not exist</v>
      </c>
      <c r="G98" s="42" t="str">
        <f>'8B-NOTARIES'!AP30</f>
        <v>.</v>
      </c>
      <c r="H98" s="42">
        <f>'8B-NOTARIES'!AQ30</f>
        <v>0</v>
      </c>
      <c r="I98" s="11" t="str">
        <f t="shared" si="1"/>
        <v>.</v>
      </c>
    </row>
    <row r="99" spans="1:10" ht="25" x14ac:dyDescent="0.25">
      <c r="A99" s="42" t="str">
        <f>'8B-NOTARIES'!B31</f>
        <v>N</v>
      </c>
      <c r="B99" s="42" t="str">
        <f>'8B-NOTARIES'!A31</f>
        <v>Q8b.1.1_16</v>
      </c>
      <c r="C99" s="42" t="str">
        <f>LEFT('8B-NOTARIES'!E$17,FIND("(Q",'8B-NOTARIES'!E$17)-2)&amp;" - "&amp;'8B-NOTARIES'!F31</f>
        <v>Do notaries have exclusive or shared exclusive rights to provide any of the activities listed below? - Others - 2</v>
      </c>
      <c r="D99" s="42" t="str">
        <f>IF(OR('8B-NOTARIES'!B31="N",'8B-NOTARIES'!B31="NI"),"N",'8B-NOTARIES'!C31)</f>
        <v>N</v>
      </c>
      <c r="E99" s="42" t="s">
        <v>0</v>
      </c>
      <c r="F99" s="42" t="str">
        <f>'8B-NOTARIES'!V31</f>
        <v/>
      </c>
      <c r="G99" s="42" t="str">
        <f>'8B-NOTARIES'!AP31</f>
        <v>.</v>
      </c>
      <c r="H99" s="42">
        <f>'8B-NOTARIES'!AQ31</f>
        <v>0</v>
      </c>
      <c r="I99" s="11" t="str">
        <f t="shared" si="1"/>
        <v>.</v>
      </c>
    </row>
    <row r="100" spans="1:10" ht="25" x14ac:dyDescent="0.25">
      <c r="A100" s="42" t="str">
        <f>'8B-NOTARIES'!B32</f>
        <v>N</v>
      </c>
      <c r="B100" s="42" t="str">
        <f>'8B-NOTARIES'!A32</f>
        <v>Q8b.1.1_17</v>
      </c>
      <c r="C100" s="42" t="str">
        <f>LEFT('8B-NOTARIES'!E$17,FIND("(Q",'8B-NOTARIES'!E$17)-2)&amp;" - "&amp;'8B-NOTARIES'!F32</f>
        <v>Do notaries have exclusive or shared exclusive rights to provide any of the activities listed below? - Others - 3</v>
      </c>
      <c r="D100" s="42" t="str">
        <f>IF(OR('8B-NOTARIES'!B32="N",'8B-NOTARIES'!B32="NI"),"N",'8B-NOTARIES'!C32)</f>
        <v>N</v>
      </c>
      <c r="E100" s="42" t="s">
        <v>0</v>
      </c>
      <c r="F100" s="42" t="str">
        <f>'8B-NOTARIES'!V32</f>
        <v/>
      </c>
      <c r="G100" s="42" t="str">
        <f>'8B-NOTARIES'!AP32</f>
        <v>.</v>
      </c>
      <c r="H100" s="42">
        <f>'8B-NOTARIES'!AQ32</f>
        <v>0</v>
      </c>
      <c r="I100" s="11" t="str">
        <f t="shared" si="1"/>
        <v>.</v>
      </c>
    </row>
    <row r="101" spans="1:10" ht="25" x14ac:dyDescent="0.25">
      <c r="A101" s="42" t="str">
        <f>'8B-NOTARIES'!B33</f>
        <v>N</v>
      </c>
      <c r="B101" s="42" t="str">
        <f>'8B-NOTARIES'!A33</f>
        <v>Q8b.1.1_18</v>
      </c>
      <c r="C101" s="42" t="str">
        <f>LEFT('8B-NOTARIES'!E$17,FIND("(Q",'8B-NOTARIES'!E$17)-2)&amp;" - "&amp;'8B-NOTARIES'!F33</f>
        <v>Do notaries have exclusive or shared exclusive rights to provide any of the activities listed below? - Others - 4</v>
      </c>
      <c r="D101" s="42" t="str">
        <f>IF(OR('8B-NOTARIES'!B33="N",'8B-NOTARIES'!B33="NI"),"N",'8B-NOTARIES'!C33)</f>
        <v>N</v>
      </c>
      <c r="E101" s="42" t="s">
        <v>0</v>
      </c>
      <c r="F101" s="42" t="str">
        <f>'8B-NOTARIES'!V33</f>
        <v/>
      </c>
      <c r="G101" s="42" t="str">
        <f>'8B-NOTARIES'!AP33</f>
        <v>.</v>
      </c>
      <c r="H101" s="42">
        <f>'8B-NOTARIES'!AQ33</f>
        <v>0</v>
      </c>
      <c r="I101" s="11" t="str">
        <f t="shared" si="1"/>
        <v>.</v>
      </c>
    </row>
    <row r="102" spans="1:10" ht="25" x14ac:dyDescent="0.25">
      <c r="A102" s="42" t="str">
        <f>'8B-NOTARIES'!B34</f>
        <v>I</v>
      </c>
      <c r="B102" s="42" t="str">
        <f>'8B-NOTARIES'!A34</f>
        <v>Q8b.1.1a</v>
      </c>
      <c r="C102" s="42" t="str">
        <f>LEFT('8B-NOTARIES'!E34,FIND("(Q",'8B-NOTARIES'!E34)-2)</f>
        <v>Please provide a link to the law/regulation that specifies which activities are reserved to notaries</v>
      </c>
      <c r="D102" s="42" t="str">
        <f>IF(OR('8B-NOTARIES'!B34="N",'8B-NOTARIES'!B34="NI"),"N",'8B-NOTARIES'!C34)</f>
        <v>Q8b.1.1a</v>
      </c>
      <c r="E102" s="42" t="s">
        <v>1248</v>
      </c>
      <c r="F102" s="42" t="str">
        <f>'8B-NOTARIES'!V34</f>
        <v>sector does not exist</v>
      </c>
      <c r="G102" s="42" t="str">
        <f>'8B-NOTARIES'!AP34</f>
        <v>.</v>
      </c>
      <c r="H102" s="42">
        <f>'8B-NOTARIES'!AQ34</f>
        <v>0</v>
      </c>
      <c r="I102" s="11" t="str">
        <f t="shared" si="1"/>
        <v>.</v>
      </c>
    </row>
    <row r="103" spans="1:10" x14ac:dyDescent="0.25">
      <c r="A103" s="42" t="str">
        <f>'8B-NOTARIES'!B35</f>
        <v>E</v>
      </c>
      <c r="B103" s="42" t="str">
        <f>'8B-NOTARIES'!A35</f>
        <v>Q8b.1.2</v>
      </c>
      <c r="C103" s="42" t="str">
        <f>LEFT('8B-NOTARIES'!E35,FIND("(Q",'8B-NOTARIES'!E35)-2)</f>
        <v>Is the professional title of notaries protected by the law?</v>
      </c>
      <c r="D103" s="42" t="str">
        <f>IF(OR('8B-NOTARIES'!B35="N",'8B-NOTARIES'!B35="NI"),"N",'8B-NOTARIES'!C35)</f>
        <v>Q8b.1.2</v>
      </c>
      <c r="E103" s="42" t="s">
        <v>1294</v>
      </c>
      <c r="F103" s="42" t="str">
        <f>'8B-NOTARIES'!V35</f>
        <v>sector does not exist</v>
      </c>
      <c r="G103" s="42" t="str">
        <f>'8B-NOTARIES'!AP35</f>
        <v>.</v>
      </c>
      <c r="H103" s="42">
        <f>'8B-NOTARIES'!AQ35</f>
        <v>0</v>
      </c>
      <c r="I103" s="11" t="str">
        <f t="shared" si="1"/>
        <v>.</v>
      </c>
    </row>
    <row r="104" spans="1:10" ht="25" x14ac:dyDescent="0.25">
      <c r="A104" s="42" t="str">
        <f>'8B-NOTARIES'!B36</f>
        <v>I</v>
      </c>
      <c r="B104" s="42" t="str">
        <f>'8B-NOTARIES'!A36</f>
        <v>Q8b.1.2a</v>
      </c>
      <c r="C104" s="42" t="str">
        <f>LEFT('8B-NOTARIES'!E36,FIND("(Q",'8B-NOTARIES'!E36)-2)</f>
        <v>Please provide a link to the law/regulation that establishes the protection of the title</v>
      </c>
      <c r="D104" s="42" t="str">
        <f>IF(OR('8B-NOTARIES'!B36="N",'8B-NOTARIES'!B36="NI"),"N",'8B-NOTARIES'!C36)</f>
        <v>Q8b.1.2a</v>
      </c>
      <c r="E104" s="42" t="s">
        <v>1295</v>
      </c>
      <c r="F104" s="42" t="str">
        <f>'8B-NOTARIES'!V36</f>
        <v>sector does not exist</v>
      </c>
      <c r="G104" s="42" t="str">
        <f>'8B-NOTARIES'!AP36</f>
        <v>.</v>
      </c>
      <c r="H104" s="42">
        <f>'8B-NOTARIES'!AQ36</f>
        <v>0</v>
      </c>
      <c r="I104" s="11" t="str">
        <f t="shared" si="1"/>
        <v>.</v>
      </c>
    </row>
    <row r="105" spans="1:10" ht="25" x14ac:dyDescent="0.25">
      <c r="A105" s="42" t="str">
        <f>'8B-NOTARIES'!B37</f>
        <v>E</v>
      </c>
      <c r="B105" s="42" t="str">
        <f>'8B-NOTARIES'!A37</f>
        <v>Q8b.1.3</v>
      </c>
      <c r="C105" s="42" t="str">
        <f>LEFT('8B-NOTARIES'!E37,FIND("(Q",'8B-NOTARIES'!E37)-2)</f>
        <v>How many pathways are there to obtain the qualifications to legally practice the profession?</v>
      </c>
      <c r="D105" s="42" t="str">
        <f>IF(OR('8B-NOTARIES'!B37="N",'8B-NOTARIES'!B37="NI"),"N",'8B-NOTARIES'!C37)</f>
        <v>Q8b.3.1</v>
      </c>
      <c r="E105" s="42" t="s">
        <v>1296</v>
      </c>
      <c r="F105" s="42" t="str">
        <f>'8B-NOTARIES'!V37</f>
        <v>sector does not exist</v>
      </c>
      <c r="G105" s="42" t="str">
        <f>'8B-NOTARIES'!AP37</f>
        <v>.</v>
      </c>
      <c r="H105" s="42">
        <f>'8B-NOTARIES'!AQ37</f>
        <v>0</v>
      </c>
      <c r="I105" s="11" t="str">
        <f t="shared" si="1"/>
        <v>.</v>
      </c>
    </row>
    <row r="106" spans="1:10" ht="37.5" x14ac:dyDescent="0.25">
      <c r="A106" s="42" t="str">
        <f>'8B-NOTARIES'!B38</f>
        <v>I</v>
      </c>
      <c r="B106" s="42" t="str">
        <f>'8B-NOTARIES'!A38</f>
        <v>Q8b.1.3a</v>
      </c>
      <c r="C106" s="42" t="str">
        <f>LEFT('8B-NOTARIES'!E38,FIND("(Q",'8B-NOTARIES'!E38)-2)</f>
        <v>Please describe the pathways and explain what each one requires and how they differ</v>
      </c>
      <c r="D106" s="42" t="str">
        <f>IF(OR('8B-NOTARIES'!B38="N",'8B-NOTARIES'!B38="NI"),"N",'8B-NOTARIES'!C38)</f>
        <v>Q8b.3.1a</v>
      </c>
      <c r="E106" s="42" t="s">
        <v>1252</v>
      </c>
      <c r="F106" s="42" t="str">
        <f>'8B-NOTARIES'!V38</f>
        <v>sector does not exist</v>
      </c>
      <c r="G106" s="42" t="str">
        <f>'8B-NOTARIES'!AP38</f>
        <v>.</v>
      </c>
      <c r="H106" s="42">
        <f>'8B-NOTARIES'!AQ38</f>
        <v>0</v>
      </c>
      <c r="I106" s="11" t="str">
        <f t="shared" si="1"/>
        <v>.</v>
      </c>
    </row>
    <row r="107" spans="1:10" ht="25" x14ac:dyDescent="0.25">
      <c r="A107" s="42" t="str">
        <f>'8B-NOTARIES'!B39</f>
        <v>NI</v>
      </c>
      <c r="B107" s="42" t="str">
        <f>'8B-NOTARIES'!A39</f>
        <v>Q8b.1.3b</v>
      </c>
      <c r="C107" s="42" t="str">
        <f>LEFT('8B-NOTARIES'!E39,FIND("(Q",'8B-NOTARIES'!E39)-2)</f>
        <v>Please provide a link to the law/regulation that regulates/outlines the pathway/pathways to access the profession</v>
      </c>
      <c r="D107" s="42" t="str">
        <f>IF(OR('8B-NOTARIES'!B39="N",'8B-NOTARIES'!B39="NI"),"N",'8B-NOTARIES'!C39)</f>
        <v>N</v>
      </c>
      <c r="E107" s="42" t="s">
        <v>0</v>
      </c>
      <c r="F107" s="42" t="str">
        <f>'8B-NOTARIES'!V39</f>
        <v/>
      </c>
      <c r="G107" s="42" t="str">
        <f>'8B-NOTARIES'!AP39</f>
        <v>.</v>
      </c>
      <c r="H107" s="42">
        <f>'8B-NOTARIES'!AQ39</f>
        <v>0</v>
      </c>
      <c r="I107" s="11" t="str">
        <f t="shared" si="1"/>
        <v>.</v>
      </c>
    </row>
    <row r="108" spans="1:10" ht="37.5" x14ac:dyDescent="0.25">
      <c r="A108" s="42" t="str">
        <f>'8B-NOTARIES'!B40</f>
        <v>E</v>
      </c>
      <c r="B108" s="42" t="str">
        <f>'8B-NOTARIES'!A40</f>
        <v>Q8b.1.4</v>
      </c>
      <c r="C108" s="42" t="str">
        <f>LEFT('8B-NOTARIES'!E40,FIND("(Q",'8B-NOTARIES'!E40)-2)</f>
        <v>Is there a requirement to pass one or more professional examinations in order to legally practice the profession or to obtain the professional title when this is protected by the law?</v>
      </c>
      <c r="D108" s="42" t="str">
        <f>IF(OR('8B-NOTARIES'!B40="N",'8B-NOTARIES'!B40="NI"),"N",'8B-NOTARIES'!C40)</f>
        <v>Q8b.3.5</v>
      </c>
      <c r="E108" s="42" t="s">
        <v>1297</v>
      </c>
      <c r="F108" s="42" t="str">
        <f>'8B-NOTARIES'!V40</f>
        <v>sector does not exist</v>
      </c>
      <c r="G108" s="42" t="str">
        <f>'8B-NOTARIES'!AP40</f>
        <v>.</v>
      </c>
      <c r="H108" s="42">
        <f>'8B-NOTARIES'!AQ40</f>
        <v>0</v>
      </c>
      <c r="I108" s="11" t="str">
        <f t="shared" si="1"/>
        <v>.</v>
      </c>
    </row>
    <row r="109" spans="1:10" ht="37.5" x14ac:dyDescent="0.25">
      <c r="A109" s="42" t="str">
        <f>'8B-NOTARIES'!B41</f>
        <v>NI</v>
      </c>
      <c r="B109" s="42" t="str">
        <f>'8B-NOTARIES'!A41</f>
        <v>Q8b.1.4a</v>
      </c>
      <c r="C109" s="42" t="str">
        <f>LEFT('8B-NOTARIES'!E41,FIND("(Q",'8B-NOTARIES'!E41)-2)</f>
        <v>If you have answered Yes to the question above, how many professional examinations are required in order to legally practice as a notary or to obtain the professional title when this is protected by the law?</v>
      </c>
      <c r="D109" s="42" t="str">
        <f>IF(OR('8B-NOTARIES'!B41="N",'8B-NOTARIES'!B41="NI"),"N",'8B-NOTARIES'!C41)</f>
        <v>N</v>
      </c>
      <c r="E109" s="42" t="s">
        <v>0</v>
      </c>
      <c r="F109" s="42" t="str">
        <f>'8B-NOTARIES'!V41</f>
        <v/>
      </c>
      <c r="G109" s="42" t="str">
        <f>'8B-NOTARIES'!AP41</f>
        <v>.</v>
      </c>
      <c r="H109" s="42">
        <f>'8B-NOTARIES'!AQ41</f>
        <v>0</v>
      </c>
      <c r="I109" s="11" t="str">
        <f t="shared" si="1"/>
        <v>.</v>
      </c>
    </row>
    <row r="110" spans="1:10" s="214" customFormat="1" ht="37.5" x14ac:dyDescent="0.25">
      <c r="A110" s="214" t="str">
        <f>'8B-NOTARIES'!B43</f>
        <v>E</v>
      </c>
      <c r="B110" s="214" t="str">
        <f>'8B-NOTARIES'!A43</f>
        <v>Q8b.2.1</v>
      </c>
      <c r="C110" s="214" t="str">
        <f>LEFT('8B-NOTARIES'!E43,FIND("(Q",'8B-NOTARIES'!E43)-2)</f>
        <v>Is it compulsory to be a member of a professional organization for an individual in order to legally practice as a notary or to obtain the professional title when this is protected by the law?</v>
      </c>
      <c r="D110" s="214" t="str">
        <f>IF(OR('8B-NOTARIES'!B43="N",'8B-NOTARIES'!B43="NI"),"N",'8B-NOTARIES'!C43)</f>
        <v>Q8b.3.6</v>
      </c>
      <c r="E110" s="214" t="s">
        <v>1298</v>
      </c>
      <c r="F110" s="214" t="str">
        <f>'8B-NOTARIES'!V43</f>
        <v>sector does not exist</v>
      </c>
      <c r="G110" s="214" t="str">
        <f>'8B-NOTARIES'!AP43</f>
        <v>.</v>
      </c>
      <c r="H110" s="214">
        <f>'8B-NOTARIES'!AQ43</f>
        <v>0</v>
      </c>
      <c r="I110" s="11" t="str">
        <f t="shared" si="1"/>
        <v>.</v>
      </c>
      <c r="J110" s="215"/>
    </row>
    <row r="111" spans="1:10" s="214" customFormat="1" ht="25" x14ac:dyDescent="0.25">
      <c r="A111" s="214" t="str">
        <f>'8B-NOTARIES'!B44</f>
        <v>I</v>
      </c>
      <c r="B111" s="214" t="str">
        <f>'8B-NOTARIES'!A44</f>
        <v>Q8b.2.1a</v>
      </c>
      <c r="C111" s="214" t="str">
        <f>LEFT('8B-NOTARIES'!E44,FIND("(Q",'8B-NOTARIES'!E44)-2)</f>
        <v>Please provide a link to the law/regulation that imposes this obligation</v>
      </c>
      <c r="D111" s="214" t="str">
        <f>IF(OR('8B-NOTARIES'!B44="N",'8B-NOTARIES'!B44="NI"),"N",'8B-NOTARIES'!C44)</f>
        <v>Q8b.3.6a</v>
      </c>
      <c r="E111" s="214" t="s">
        <v>1255</v>
      </c>
      <c r="F111" s="214" t="str">
        <f>'8B-NOTARIES'!V44</f>
        <v>sector does not exist</v>
      </c>
      <c r="G111" s="214" t="str">
        <f>'8B-NOTARIES'!AP44</f>
        <v>.</v>
      </c>
      <c r="H111" s="214">
        <f>'8B-NOTARIES'!AQ44</f>
        <v>0</v>
      </c>
      <c r="I111" s="11" t="str">
        <f t="shared" si="1"/>
        <v>.</v>
      </c>
      <c r="J111" s="215"/>
    </row>
    <row r="112" spans="1:10" ht="37.5" x14ac:dyDescent="0.25">
      <c r="A112" s="42" t="str">
        <f>'8B-NOTARIES'!B45</f>
        <v>N</v>
      </c>
      <c r="B112" s="42" t="str">
        <f>'8B-NOTARIES'!A45</f>
        <v>Q8b.2.2</v>
      </c>
      <c r="C112" s="42" t="str">
        <f>LEFT('8B-NOTARIES'!E45,FIND("(Q",'8B-NOTARIES'!E45)-2)</f>
        <v>Are there territorial restrictions to the ability of notaries to practice within your country, imposed by law or self-regulation by professional bodies (or a combination of the two)?</v>
      </c>
      <c r="D112" s="42" t="str">
        <f>IF(OR('8B-NOTARIES'!B45="N",'8B-NOTARIES'!B45="NI"),"N",'8B-NOTARIES'!C45)</f>
        <v>N</v>
      </c>
      <c r="E112" s="42" t="s">
        <v>0</v>
      </c>
      <c r="F112" s="42" t="str">
        <f>'8B-NOTARIES'!V45</f>
        <v/>
      </c>
      <c r="G112" s="42" t="str">
        <f>'8B-NOTARIES'!AP45</f>
        <v>.</v>
      </c>
      <c r="H112" s="42">
        <f>'8B-NOTARIES'!AQ45</f>
        <v>0</v>
      </c>
      <c r="I112" s="11" t="str">
        <f t="shared" si="1"/>
        <v>.</v>
      </c>
    </row>
    <row r="113" spans="1:9" ht="25" x14ac:dyDescent="0.25">
      <c r="A113" s="42" t="str">
        <f>'8B-NOTARIES'!B46</f>
        <v>I</v>
      </c>
      <c r="B113" s="42" t="str">
        <f>'8B-NOTARIES'!A46</f>
        <v>Q8b.2.2a</v>
      </c>
      <c r="C113" s="42" t="str">
        <f>LEFT('8B-NOTARIES'!E46,FIND("(Q",'8B-NOTARIES'!E46)-2)</f>
        <v>Please provide a link to the law/regulation that imposes such restrictions</v>
      </c>
      <c r="D113" s="42" t="str">
        <f>IF(OR('8B-NOTARIES'!B46="N",'8B-NOTARIES'!B46="NI"),"N",'8B-NOTARIES'!C46)</f>
        <v>Q8b.2.2a</v>
      </c>
      <c r="E113" s="42" t="s">
        <v>1256</v>
      </c>
      <c r="F113" s="42" t="str">
        <f>'8B-NOTARIES'!V46</f>
        <v>sector does not exist</v>
      </c>
      <c r="G113" s="42" t="str">
        <f>'8B-NOTARIES'!AP46</f>
        <v>.</v>
      </c>
      <c r="H113" s="42">
        <f>'8B-NOTARIES'!AQ46</f>
        <v>0</v>
      </c>
      <c r="I113" s="11" t="str">
        <f t="shared" si="1"/>
        <v>.</v>
      </c>
    </row>
    <row r="114" spans="1:9" ht="25" x14ac:dyDescent="0.25">
      <c r="A114" s="42" t="str">
        <f>'8B-NOTARIES'!B47</f>
        <v>EC</v>
      </c>
      <c r="B114" s="42" t="str">
        <f>'8B-NOTARIES'!A47</f>
        <v>Q8b.2.3</v>
      </c>
      <c r="C114" s="42" t="str">
        <f>LEFT('8B-NOTARIES'!E47,FIND("(Q",'8B-NOTARIES'!E47)-2)</f>
        <v>Is the number of notaries allowed to practice in your country limited by law or self-regulation by professional bodies (or a combination of the two)?</v>
      </c>
      <c r="D114" s="42" t="str">
        <f>IF(OR('8B-NOTARIES'!B47="N",'8B-NOTARIES'!B47="NI"),"N",'8B-NOTARIES'!C47)</f>
        <v>Q8b.2.1</v>
      </c>
      <c r="E114" s="42" t="s">
        <v>1299</v>
      </c>
      <c r="F114" s="42" t="str">
        <f>'8B-NOTARIES'!V47</f>
        <v>sector does not exist</v>
      </c>
      <c r="G114" s="42" t="str">
        <f>'8B-NOTARIES'!AP47</f>
        <v>.</v>
      </c>
      <c r="H114" s="42">
        <f>'8B-NOTARIES'!AQ47</f>
        <v>0</v>
      </c>
      <c r="I114" s="11" t="str">
        <f t="shared" si="1"/>
        <v>.</v>
      </c>
    </row>
    <row r="115" spans="1:9" ht="50" x14ac:dyDescent="0.25">
      <c r="A115" s="42" t="str">
        <f>'8B-NOTARIES'!B48</f>
        <v>I</v>
      </c>
      <c r="B115" s="42" t="str">
        <f>'8B-NOTARIES'!A48</f>
        <v>Q8b.2.3a</v>
      </c>
      <c r="C115" s="42" t="str">
        <f>LEFT('8B-NOTARIES'!E48,FIND("(Q",'8B-NOTARIES'!E48)-2)</f>
        <v>Please provide a link to the law/regulation that imposes such quantitative restrictions. 
If you selected “yes, but only in some areas after an assessment of competition”, please provide information about this assessment, who undertakes it and provide a link to a published assessment</v>
      </c>
      <c r="D115" s="42" t="str">
        <f>IF(OR('8B-NOTARIES'!B48="N",'8B-NOTARIES'!B48="NI"),"N",'8B-NOTARIES'!C48)</f>
        <v>Q8b.2.1a</v>
      </c>
      <c r="E115" s="42" t="s">
        <v>1256</v>
      </c>
      <c r="F115" s="42" t="str">
        <f>'8B-NOTARIES'!V48</f>
        <v>sector does not exist</v>
      </c>
      <c r="G115" s="42" t="str">
        <f>'8B-NOTARIES'!AP48</f>
        <v>.</v>
      </c>
      <c r="H115" s="42">
        <f>'8B-NOTARIES'!AQ48</f>
        <v>0</v>
      </c>
      <c r="I115" s="11" t="str">
        <f t="shared" si="1"/>
        <v>.</v>
      </c>
    </row>
    <row r="116" spans="1:9" ht="25" x14ac:dyDescent="0.25">
      <c r="A116" s="42" t="str">
        <f>'8B-NOTARIES'!B49</f>
        <v>EC</v>
      </c>
      <c r="B116" s="42" t="str">
        <f>'8B-NOTARIES'!A49</f>
        <v>Q8b.2.4</v>
      </c>
      <c r="C116" s="42" t="str">
        <f>LEFT('8B-NOTARIES'!E49,FIND("(Q",'8B-NOTARIES'!E49)-2)</f>
        <v>Are there restrictions on the legal form of business (whether imposed by law or self-regulation by professional bodies, or a combination of the two)?</v>
      </c>
      <c r="D116" s="42" t="str">
        <f>IF(OR('8B-NOTARIES'!B49="N",'8B-NOTARIES'!B49="NI"),"N",'8B-NOTARIES'!C49)</f>
        <v>Q8b.4.1</v>
      </c>
      <c r="E116" s="42" t="s">
        <v>1257</v>
      </c>
      <c r="F116" s="42" t="str">
        <f>'8B-NOTARIES'!V49</f>
        <v>sector does not exist</v>
      </c>
      <c r="G116" s="42" t="str">
        <f>'8B-NOTARIES'!AP49</f>
        <v>.</v>
      </c>
      <c r="H116" s="42">
        <f>'8B-NOTARIES'!AQ49</f>
        <v>0</v>
      </c>
      <c r="I116" s="11" t="str">
        <f t="shared" si="1"/>
        <v>.</v>
      </c>
    </row>
    <row r="117" spans="1:9" ht="25" x14ac:dyDescent="0.25">
      <c r="A117" s="42" t="str">
        <f>'8B-NOTARIES'!B50</f>
        <v>I</v>
      </c>
      <c r="B117" s="42" t="str">
        <f>'8B-NOTARIES'!A50</f>
        <v>Q8b.2.4a</v>
      </c>
      <c r="C117" s="42" t="str">
        <f>LEFT('8B-NOTARIES'!E50,FIND("(Q",'8B-NOTARIES'!E50)-2)</f>
        <v>Please provide a link to the law/regulation that imposes restrictions on the legal form of business, and specify which articles/commas</v>
      </c>
      <c r="D117" s="42" t="str">
        <f>IF(OR('8B-NOTARIES'!B50="N",'8B-NOTARIES'!B50="NI"),"N",'8B-NOTARIES'!C50)</f>
        <v>Q8b.4.1a</v>
      </c>
      <c r="E117" s="42" t="s">
        <v>1255</v>
      </c>
      <c r="F117" s="42" t="str">
        <f>'8B-NOTARIES'!V50</f>
        <v>sector does not exist</v>
      </c>
      <c r="G117" s="42" t="str">
        <f>'8B-NOTARIES'!AP50</f>
        <v>.</v>
      </c>
      <c r="H117" s="42">
        <f>'8B-NOTARIES'!AQ50</f>
        <v>0</v>
      </c>
      <c r="I117" s="11" t="str">
        <f t="shared" si="1"/>
        <v>.</v>
      </c>
    </row>
    <row r="118" spans="1:9" x14ac:dyDescent="0.25">
      <c r="A118" s="42" t="str">
        <f>'8B-NOTARIES'!B51</f>
        <v>E</v>
      </c>
      <c r="B118" s="42" t="str">
        <f>'8B-NOTARIES'!A51</f>
        <v>Q8b.2.5</v>
      </c>
      <c r="C118" s="42" t="str">
        <f>LEFT('8B-NOTARIES'!E51,FIND("(Q",'8B-NOTARIES'!E51)-2)</f>
        <v>Can non-notaries have ownership-type interest in a notarial firm?</v>
      </c>
      <c r="D118" s="42" t="str">
        <f>IF(OR('8B-NOTARIES'!B51="N",'8B-NOTARIES'!B51="NI"),"N",'8B-NOTARIES'!C51)</f>
        <v>Q8b.4.2</v>
      </c>
      <c r="E118" s="42" t="s">
        <v>1300</v>
      </c>
      <c r="F118" s="42" t="str">
        <f>'8B-NOTARIES'!V51</f>
        <v>sector does not exist</v>
      </c>
      <c r="G118" s="42" t="str">
        <f>'8B-NOTARIES'!AP51</f>
        <v>.</v>
      </c>
      <c r="H118" s="42">
        <f>'8B-NOTARIES'!AQ51</f>
        <v>0</v>
      </c>
      <c r="I118" s="11" t="str">
        <f t="shared" si="1"/>
        <v>.</v>
      </c>
    </row>
    <row r="119" spans="1:9" ht="37.5" x14ac:dyDescent="0.25">
      <c r="A119" s="42" t="str">
        <f>'8B-NOTARIES'!B52</f>
        <v>E</v>
      </c>
      <c r="B119" s="42" t="str">
        <f>'8B-NOTARIES'!A52</f>
        <v>Q8b.2.6</v>
      </c>
      <c r="C119" s="42" t="str">
        <f>LEFT('8B-NOTARIES'!E52,FIND("(Q",'8B-NOTARIES'!E52)-2)</f>
        <v>Are there restrictions on which firms can have an ownership-type interest in a notarial firm (whether imposed by law or self-regulation by professional bodies, or a combination of the two)?</v>
      </c>
      <c r="D119" s="42" t="str">
        <f>IF(OR('8B-NOTARIES'!B52="N",'8B-NOTARIES'!B52="NI"),"N",'8B-NOTARIES'!C52)</f>
        <v>Q8b.4.3</v>
      </c>
      <c r="E119" s="42" t="s">
        <v>1301</v>
      </c>
      <c r="F119" s="42" t="str">
        <f>'8B-NOTARIES'!V52</f>
        <v>sector does not exist</v>
      </c>
      <c r="G119" s="42" t="str">
        <f>'8B-NOTARIES'!AP52</f>
        <v>.</v>
      </c>
      <c r="H119" s="42">
        <f>'8B-NOTARIES'!AQ52</f>
        <v>0</v>
      </c>
      <c r="I119" s="11" t="str">
        <f t="shared" si="1"/>
        <v>.</v>
      </c>
    </row>
    <row r="120" spans="1:9" ht="25" x14ac:dyDescent="0.25">
      <c r="A120" s="42" t="str">
        <f>'8B-NOTARIES'!B53</f>
        <v>I</v>
      </c>
      <c r="B120" s="42" t="str">
        <f>'8B-NOTARIES'!A53</f>
        <v>Q8b.2.6a</v>
      </c>
      <c r="C120" s="42" t="str">
        <f>LEFT('8B-NOTARIES'!E53,FIND("(Q",'8B-NOTARIES'!E53)-2)</f>
        <v>Please provide a link to the law/regulation that imposes these restrictions on ownership type interests</v>
      </c>
      <c r="D120" s="42" t="str">
        <f>IF(OR('8B-NOTARIES'!B53="N",'8B-NOTARIES'!B53="NI"),"N",'8B-NOTARIES'!C53)</f>
        <v>Q8b.4.3a</v>
      </c>
      <c r="E120" s="42" t="s">
        <v>1260</v>
      </c>
      <c r="F120" s="42" t="str">
        <f>'8B-NOTARIES'!V53</f>
        <v>sector does not exist</v>
      </c>
      <c r="G120" s="42" t="str">
        <f>'8B-NOTARIES'!AP53</f>
        <v>.</v>
      </c>
      <c r="H120" s="42">
        <f>'8B-NOTARIES'!AQ53</f>
        <v>0</v>
      </c>
      <c r="I120" s="11" t="str">
        <f t="shared" si="1"/>
        <v>.</v>
      </c>
    </row>
    <row r="121" spans="1:9" x14ac:dyDescent="0.25">
      <c r="A121" s="42" t="str">
        <f>'8B-NOTARIES'!B54</f>
        <v>E</v>
      </c>
      <c r="B121" s="42" t="str">
        <f>'8B-NOTARIES'!A54</f>
        <v>Q8b.2.7</v>
      </c>
      <c r="C121" s="42" t="str">
        <f>LEFT('8B-NOTARIES'!E54,FIND("(Q",'8B-NOTARIES'!E54)-2)</f>
        <v>Can non-notaries have voting rights in a notarial firm?</v>
      </c>
      <c r="D121" s="42" t="str">
        <f>IF(OR('8B-NOTARIES'!B54="N",'8B-NOTARIES'!B54="NI"),"N",'8B-NOTARIES'!C54)</f>
        <v>Q8b.4.4</v>
      </c>
      <c r="E121" s="42" t="s">
        <v>1302</v>
      </c>
      <c r="F121" s="42" t="str">
        <f>'8B-NOTARIES'!V54</f>
        <v>sector does not exist</v>
      </c>
      <c r="G121" s="42" t="str">
        <f>'8B-NOTARIES'!AP54</f>
        <v>.</v>
      </c>
      <c r="H121" s="42">
        <f>'8B-NOTARIES'!AQ54</f>
        <v>0</v>
      </c>
      <c r="I121" s="11" t="str">
        <f t="shared" si="1"/>
        <v>.</v>
      </c>
    </row>
    <row r="122" spans="1:9" ht="37.5" x14ac:dyDescent="0.25">
      <c r="A122" s="42" t="str">
        <f>'8B-NOTARIES'!B55</f>
        <v>E</v>
      </c>
      <c r="B122" s="42" t="str">
        <f>'8B-NOTARIES'!A55</f>
        <v>Q8b.2.8</v>
      </c>
      <c r="C122" s="42" t="str">
        <f>LEFT('8B-NOTARIES'!E55,FIND("(Q",'8B-NOTARIES'!E55)-2)</f>
        <v>Are there restrictions on which firms can have voting rights in a notarial firm (whether imposed by law or self-regulation by professional bodies, or a combination of the two)?</v>
      </c>
      <c r="D122" s="42" t="str">
        <f>IF(OR('8B-NOTARIES'!B55="N",'8B-NOTARIES'!B55="NI"),"N",'8B-NOTARIES'!C55)</f>
        <v>Q8b.4.5</v>
      </c>
      <c r="E122" s="42" t="s">
        <v>1303</v>
      </c>
      <c r="F122" s="42" t="str">
        <f>'8B-NOTARIES'!V55</f>
        <v>sector does not exist</v>
      </c>
      <c r="G122" s="42" t="str">
        <f>'8B-NOTARIES'!AP55</f>
        <v>.</v>
      </c>
      <c r="H122" s="42">
        <f>'8B-NOTARIES'!AQ55</f>
        <v>0</v>
      </c>
      <c r="I122" s="11" t="str">
        <f t="shared" si="1"/>
        <v>.</v>
      </c>
    </row>
    <row r="123" spans="1:9" ht="25" x14ac:dyDescent="0.25">
      <c r="A123" s="42" t="str">
        <f>'8B-NOTARIES'!B56</f>
        <v>I</v>
      </c>
      <c r="B123" s="42" t="str">
        <f>'8B-NOTARIES'!A56</f>
        <v>Q8b.2.8a</v>
      </c>
      <c r="C123" s="42" t="str">
        <f>LEFT('8B-NOTARIES'!E56,FIND("(Q",'8B-NOTARIES'!E56)-2)</f>
        <v>Please provide a link to the law/regulation that imposes these restrictions on voting rights</v>
      </c>
      <c r="D123" s="42" t="str">
        <f>IF(OR('8B-NOTARIES'!B56="N",'8B-NOTARIES'!B56="NI"),"N",'8B-NOTARIES'!C56)</f>
        <v>Q8b.4.5a</v>
      </c>
      <c r="E123" s="42" t="s">
        <v>1263</v>
      </c>
      <c r="F123" s="42" t="str">
        <f>'8B-NOTARIES'!V56</f>
        <v>sector does not exist</v>
      </c>
      <c r="G123" s="42" t="str">
        <f>'8B-NOTARIES'!AP56</f>
        <v>.</v>
      </c>
      <c r="H123" s="42">
        <f>'8B-NOTARIES'!AQ56</f>
        <v>0</v>
      </c>
      <c r="I123" s="11" t="str">
        <f t="shared" si="1"/>
        <v>.</v>
      </c>
    </row>
    <row r="124" spans="1:9" ht="25" x14ac:dyDescent="0.25">
      <c r="A124" s="42" t="str">
        <f>'8B-NOTARIES'!B57</f>
        <v>E</v>
      </c>
      <c r="B124" s="42" t="str">
        <f>'8B-NOTARIES'!A57</f>
        <v>Q8b.2.9</v>
      </c>
      <c r="C124" s="42" t="str">
        <f>LEFT('8B-NOTARIES'!E57,FIND("(Q",'8B-NOTARIES'!E57)-2)</f>
        <v>Are the fees/tariffs that notaries or notarial firms charge for their services regulated (by government, parliament and/or by the profession itself)?</v>
      </c>
      <c r="D124" s="42" t="str">
        <f>IF(OR('8B-NOTARIES'!B57="N",'8B-NOTARIES'!B57="NI"),"N",'8B-NOTARIES'!C57)</f>
        <v>Q8b.4.6</v>
      </c>
      <c r="E124" s="42" t="s">
        <v>1304</v>
      </c>
      <c r="F124" s="42" t="str">
        <f>'8B-NOTARIES'!V57</f>
        <v>sector does not exist</v>
      </c>
      <c r="G124" s="42" t="str">
        <f>'8B-NOTARIES'!AP57</f>
        <v>.</v>
      </c>
      <c r="H124" s="42">
        <f>'8B-NOTARIES'!AQ57</f>
        <v>0</v>
      </c>
      <c r="I124" s="11" t="str">
        <f t="shared" si="1"/>
        <v>.</v>
      </c>
    </row>
    <row r="125" spans="1:9" ht="42.75" customHeight="1" x14ac:dyDescent="0.25">
      <c r="A125" s="42" t="str">
        <f>'8B-NOTARIES'!B59</f>
        <v>E</v>
      </c>
      <c r="B125" s="42" t="str">
        <f>'8B-NOTARIES'!A59</f>
        <v>Q8b.2.9a_i</v>
      </c>
      <c r="C125" s="42" t="str">
        <f>LEFT('8B-NOTARIES'!F$58,FIND("(Q",'8B-NOTARIES'!F$58)-2)&amp;" - "&amp;'8B-NOTARIES'!G59</f>
        <v>If fees/tariffs are regulated or self-regulated, what is the nature of these regulations? - Non-binding recommended fees/tariffs for some activities</v>
      </c>
      <c r="D125" s="42" t="str">
        <f>IF(OR('8B-NOTARIES'!B59="N",'8B-NOTARIES'!B59="NI"),"N",'8B-NOTARIES'!C59)</f>
        <v>Q8b.4.6a_i</v>
      </c>
      <c r="E125" s="42" t="s">
        <v>1265</v>
      </c>
      <c r="F125" s="42" t="str">
        <f>'8B-NOTARIES'!V59</f>
        <v>sector does not exist</v>
      </c>
      <c r="G125" s="42" t="str">
        <f>'8B-NOTARIES'!AP59</f>
        <v>.</v>
      </c>
      <c r="H125" s="42">
        <f>'8B-NOTARIES'!AQ59</f>
        <v>0</v>
      </c>
      <c r="I125" s="11" t="str">
        <f t="shared" si="1"/>
        <v>.</v>
      </c>
    </row>
    <row r="126" spans="1:9" ht="25" x14ac:dyDescent="0.25">
      <c r="A126" s="42" t="str">
        <f>'8B-NOTARIES'!B60</f>
        <v>E</v>
      </c>
      <c r="B126" s="42" t="str">
        <f>'8B-NOTARIES'!A60</f>
        <v>Q8b.2.9a_ii</v>
      </c>
      <c r="C126" s="42" t="str">
        <f>LEFT('8B-NOTARIES'!F$58,FIND("(Q",'8B-NOTARIES'!F$58)-2)&amp;" - "&amp;'8B-NOTARIES'!G60</f>
        <v>If fees/tariffs are regulated or self-regulated, what is the nature of these regulations? - Non-binding recommended fees/tariffs for all activities</v>
      </c>
      <c r="D126" s="42" t="str">
        <f>IF(OR('8B-NOTARIES'!B60="N",'8B-NOTARIES'!B60="NI"),"N",'8B-NOTARIES'!C60)</f>
        <v>Q8b.4.6a_ii</v>
      </c>
      <c r="E126" s="42" t="s">
        <v>1305</v>
      </c>
      <c r="F126" s="42" t="str">
        <f>'8B-NOTARIES'!V60</f>
        <v>sector does not exist</v>
      </c>
      <c r="G126" s="42" t="str">
        <f>'8B-NOTARIES'!AP60</f>
        <v>.</v>
      </c>
      <c r="H126" s="42">
        <f>'8B-NOTARIES'!AQ60</f>
        <v>0</v>
      </c>
      <c r="I126" s="11" t="str">
        <f t="shared" si="1"/>
        <v>.</v>
      </c>
    </row>
    <row r="127" spans="1:9" ht="25" x14ac:dyDescent="0.25">
      <c r="A127" s="42" t="str">
        <f>'8B-NOTARIES'!B61</f>
        <v>E</v>
      </c>
      <c r="B127" s="42" t="str">
        <f>'8B-NOTARIES'!A61</f>
        <v>Q8b.2.9a_iii</v>
      </c>
      <c r="C127" s="42" t="str">
        <f>LEFT('8B-NOTARIES'!F$58,FIND("(Q",'8B-NOTARIES'!F$58)-2)&amp;" - "&amp;'8B-NOTARIES'!G61</f>
        <v>If fees/tariffs are regulated or self-regulated, what is the nature of these regulations? - Binding maximum fees/tariffs for some activities</v>
      </c>
      <c r="D127" s="42" t="str">
        <f>IF(OR('8B-NOTARIES'!B61="N",'8B-NOTARIES'!B61="NI"),"N",'8B-NOTARIES'!C61)</f>
        <v>Q8b.4.6a_iii</v>
      </c>
      <c r="E127" s="42" t="s">
        <v>1306</v>
      </c>
      <c r="F127" s="42" t="str">
        <f>'8B-NOTARIES'!V61</f>
        <v>sector does not exist</v>
      </c>
      <c r="G127" s="42" t="str">
        <f>'8B-NOTARIES'!AP61</f>
        <v>.</v>
      </c>
      <c r="H127" s="42">
        <f>'8B-NOTARIES'!AQ61</f>
        <v>0</v>
      </c>
      <c r="I127" s="11" t="str">
        <f t="shared" si="1"/>
        <v>.</v>
      </c>
    </row>
    <row r="128" spans="1:9" ht="25" x14ac:dyDescent="0.25">
      <c r="A128" s="42" t="str">
        <f>'8B-NOTARIES'!B62</f>
        <v>E</v>
      </c>
      <c r="B128" s="42" t="str">
        <f>'8B-NOTARIES'!A62</f>
        <v>Q8b.2.9a_iv</v>
      </c>
      <c r="C128" s="42" t="str">
        <f>LEFT('8B-NOTARIES'!F$58,FIND("(Q",'8B-NOTARIES'!F$58)-2)&amp;" - "&amp;'8B-NOTARIES'!G62</f>
        <v>If fees/tariffs are regulated or self-regulated, what is the nature of these regulations? - Binding maximum fees/tariffs for all activities</v>
      </c>
      <c r="D128" s="42" t="str">
        <f>IF(OR('8B-NOTARIES'!B62="N",'8B-NOTARIES'!B62="NI"),"N",'8B-NOTARIES'!C62)</f>
        <v>Q8b.4.6a_iv</v>
      </c>
      <c r="E128" s="42" t="s">
        <v>1307</v>
      </c>
      <c r="F128" s="42" t="str">
        <f>'8B-NOTARIES'!V62</f>
        <v>sector does not exist</v>
      </c>
      <c r="G128" s="42" t="str">
        <f>'8B-NOTARIES'!AP62</f>
        <v>.</v>
      </c>
      <c r="H128" s="42">
        <f>'8B-NOTARIES'!AQ62</f>
        <v>0</v>
      </c>
      <c r="I128" s="11" t="str">
        <f t="shared" si="1"/>
        <v>.</v>
      </c>
    </row>
    <row r="129" spans="1:9" ht="25" x14ac:dyDescent="0.25">
      <c r="A129" s="42" t="str">
        <f>'8B-NOTARIES'!B63</f>
        <v>E</v>
      </c>
      <c r="B129" s="42" t="str">
        <f>'8B-NOTARIES'!A63</f>
        <v>Q8b.2.9a_v</v>
      </c>
      <c r="C129" s="42" t="str">
        <f>LEFT('8B-NOTARIES'!F$58,FIND("(Q",'8B-NOTARIES'!F$58)-2)&amp;" - "&amp;'8B-NOTARIES'!G63</f>
        <v xml:space="preserve">If fees/tariffs are regulated or self-regulated, what is the nature of these regulations? - Binding minimum or fixed fees/tariffs for some activities </v>
      </c>
      <c r="D129" s="42" t="str">
        <f>IF(OR('8B-NOTARIES'!B63="N",'8B-NOTARIES'!B63="NI"),"N",'8B-NOTARIES'!C63)</f>
        <v>Q8b.4.6a_v</v>
      </c>
      <c r="E129" s="42" t="s">
        <v>1308</v>
      </c>
      <c r="F129" s="42" t="str">
        <f>'8B-NOTARIES'!V63</f>
        <v>sector does not exist</v>
      </c>
      <c r="G129" s="42" t="str">
        <f>'8B-NOTARIES'!AP63</f>
        <v>.</v>
      </c>
      <c r="H129" s="42">
        <f>'8B-NOTARIES'!AQ63</f>
        <v>0</v>
      </c>
      <c r="I129" s="11" t="str">
        <f t="shared" si="1"/>
        <v>.</v>
      </c>
    </row>
    <row r="130" spans="1:9" ht="25" x14ac:dyDescent="0.25">
      <c r="A130" s="42" t="str">
        <f>'8B-NOTARIES'!B64</f>
        <v>E</v>
      </c>
      <c r="B130" s="42" t="str">
        <f>'8B-NOTARIES'!A64</f>
        <v>Q8b.2.9a_vi</v>
      </c>
      <c r="C130" s="42" t="str">
        <f>LEFT('8B-NOTARIES'!F$58,FIND("(Q",'8B-NOTARIES'!F$58)-2)&amp;" - "&amp;'8B-NOTARIES'!G64</f>
        <v xml:space="preserve">If fees/tariffs are regulated or self-regulated, what is the nature of these regulations? - Binding minimum or fixed fees/tariffs for all activities </v>
      </c>
      <c r="D130" s="42" t="str">
        <f>IF(OR('8B-NOTARIES'!B64="N",'8B-NOTARIES'!B64="NI"),"N",'8B-NOTARIES'!C64)</f>
        <v>Q8b.4.6a_vi</v>
      </c>
      <c r="E130" s="42" t="s">
        <v>1309</v>
      </c>
      <c r="F130" s="42" t="str">
        <f>'8B-NOTARIES'!V64</f>
        <v>sector does not exist</v>
      </c>
      <c r="G130" s="42" t="str">
        <f>'8B-NOTARIES'!AP64</f>
        <v>.</v>
      </c>
      <c r="H130" s="42">
        <f>'8B-NOTARIES'!AQ64</f>
        <v>0</v>
      </c>
      <c r="I130" s="11" t="str">
        <f t="shared" si="1"/>
        <v>.</v>
      </c>
    </row>
    <row r="131" spans="1:9" ht="25.5" customHeight="1" x14ac:dyDescent="0.25">
      <c r="A131" s="42" t="str">
        <f>'8B-NOTARIES'!B65</f>
        <v>I</v>
      </c>
      <c r="B131" s="42" t="str">
        <f>'8B-NOTARIES'!A65</f>
        <v>Q8b.2.9b</v>
      </c>
      <c r="C131" s="42" t="str">
        <f>LEFT('8B-NOTARIES'!F65,FIND("(Q",'8B-NOTARIES'!F65)-2)</f>
        <v>Please provide a link to the law/regulation that determines if fees/tariffs are regulated, by whom and how</v>
      </c>
      <c r="D131" s="42" t="str">
        <f>IF(OR('8B-NOTARIES'!B65="N",'8B-NOTARIES'!B65="NI"),"N",'8B-NOTARIES'!C65)</f>
        <v>Q8b.4.6b</v>
      </c>
      <c r="E131" s="42" t="s">
        <v>1271</v>
      </c>
      <c r="F131" s="42" t="str">
        <f>'8B-NOTARIES'!V65</f>
        <v>sector does not exist</v>
      </c>
      <c r="G131" s="42" t="str">
        <f>'8B-NOTARIES'!AP65</f>
        <v>.</v>
      </c>
      <c r="H131" s="42">
        <f>'8B-NOTARIES'!AQ65</f>
        <v>0</v>
      </c>
      <c r="I131" s="11" t="str">
        <f t="shared" ref="I131:I194" si="2">IF(H131=0,".",H131)</f>
        <v>.</v>
      </c>
    </row>
    <row r="132" spans="1:9" ht="50" x14ac:dyDescent="0.25">
      <c r="A132" s="42" t="str">
        <f>'8B-NOTARIES'!B66</f>
        <v>E</v>
      </c>
      <c r="B132" s="42" t="str">
        <f>'8B-NOTARIES'!A66</f>
        <v>Q8b.2.10</v>
      </c>
      <c r="C132" s="42" t="str">
        <f>LEFT('8B-NOTARIES'!E66,FIND("(Q",'8B-NOTARIES'!E66)-2)</f>
        <v>Provided that advertising is neither false, misleading nor deceptive, are there restrictions on advertising and marketing by notaries and/or notarial firms (whether imposed by law or self-regulation by professional bodies, or a combination of the two)?</v>
      </c>
      <c r="D132" s="42" t="str">
        <f>IF(OR('8B-NOTARIES'!B66="N",'8B-NOTARIES'!B66="NI"),"N",'8B-NOTARIES'!C66)</f>
        <v>Q8b.4.7</v>
      </c>
      <c r="E132" s="42" t="s">
        <v>1310</v>
      </c>
      <c r="F132" s="42" t="str">
        <f>'8B-NOTARIES'!V66</f>
        <v>sector does not exist</v>
      </c>
      <c r="G132" s="42" t="str">
        <f>'8B-NOTARIES'!AP66</f>
        <v>.</v>
      </c>
      <c r="H132" s="42">
        <f>'8B-NOTARIES'!AQ66</f>
        <v>0</v>
      </c>
      <c r="I132" s="11" t="str">
        <f t="shared" si="2"/>
        <v>.</v>
      </c>
    </row>
    <row r="133" spans="1:9" ht="25" x14ac:dyDescent="0.25">
      <c r="A133" s="42" t="str">
        <f>'8B-NOTARIES'!B67</f>
        <v>I</v>
      </c>
      <c r="B133" s="42" t="str">
        <f>'8B-NOTARIES'!A67</f>
        <v>Q8b.2.10a</v>
      </c>
      <c r="C133" s="42" t="str">
        <f>LEFT('8B-NOTARIES'!E67,FIND("(Q",'8B-NOTARIES'!E67)-2)</f>
        <v>Please provide a link to the law/regulation that imposes these restrictions, and indicate which article/comma</v>
      </c>
      <c r="D133" s="42" t="str">
        <f>IF(OR('8B-NOTARIES'!B67="N",'8B-NOTARIES'!B67="NI"),"N",'8B-NOTARIES'!C67)</f>
        <v>Q8b.4.7a</v>
      </c>
      <c r="E133" s="42" t="s">
        <v>1311</v>
      </c>
      <c r="F133" s="42" t="str">
        <f>'8B-NOTARIES'!V67</f>
        <v>sector does not exist</v>
      </c>
      <c r="G133" s="42" t="str">
        <f>'8B-NOTARIES'!AP67</f>
        <v>.</v>
      </c>
      <c r="H133" s="42">
        <f>'8B-NOTARIES'!AQ67</f>
        <v>0</v>
      </c>
      <c r="I133" s="11" t="str">
        <f t="shared" si="2"/>
        <v>.</v>
      </c>
    </row>
    <row r="134" spans="1:9" ht="37.5" x14ac:dyDescent="0.25">
      <c r="A134" s="42" t="str">
        <f>'8B-NOTARIES'!B68</f>
        <v>E</v>
      </c>
      <c r="B134" s="42" t="str">
        <f>'8B-NOTARIES'!A68</f>
        <v>Q8b.2.11</v>
      </c>
      <c r="C134" s="42" t="str">
        <f>LEFT('8B-NOTARIES'!E68,FIND("(Q",'8B-NOTARIES'!E68)-2)</f>
        <v>Are there restrictions on inter-professional business co-operation between notaries and other professionals (e.g. partnerships, joint ventures) whether imposed by law or self-regulation by professional bodies, or a combination of the two?</v>
      </c>
      <c r="D134" s="42" t="str">
        <f>IF(OR('8B-NOTARIES'!B68="N",'8B-NOTARIES'!B68="NI"),"N",'8B-NOTARIES'!C68)</f>
        <v>Q8b.4.8</v>
      </c>
      <c r="E134" s="42" t="s">
        <v>1312</v>
      </c>
      <c r="F134" s="42" t="str">
        <f>'8B-NOTARIES'!V68</f>
        <v>sector does not exist</v>
      </c>
      <c r="G134" s="42" t="str">
        <f>'8B-NOTARIES'!AP68</f>
        <v>.</v>
      </c>
      <c r="H134" s="42">
        <f>'8B-NOTARIES'!AQ68</f>
        <v>0</v>
      </c>
      <c r="I134" s="11" t="str">
        <f t="shared" si="2"/>
        <v>.</v>
      </c>
    </row>
    <row r="135" spans="1:9" ht="25" x14ac:dyDescent="0.25">
      <c r="A135" s="42" t="str">
        <f>'8B-NOTARIES'!B69</f>
        <v>I</v>
      </c>
      <c r="B135" s="42" t="str">
        <f>'8B-NOTARIES'!A69</f>
        <v>Q8b.2.11a</v>
      </c>
      <c r="C135" s="42" t="str">
        <f>LEFT('8B-NOTARIES'!E69,FIND("(Q",'8B-NOTARIES'!E69)-2)</f>
        <v>Please provide a link to the law/regulation that imposes these restrictions</v>
      </c>
      <c r="D135" s="42" t="str">
        <f>IF(OR('8B-NOTARIES'!B69="N",'8B-NOTARIES'!B69="NI"),"N",'8B-NOTARIES'!C69)</f>
        <v>Q8b.4.8a</v>
      </c>
      <c r="E135" s="42" t="s">
        <v>1311</v>
      </c>
      <c r="F135" s="42" t="str">
        <f>'8B-NOTARIES'!V69</f>
        <v>sector does not exist</v>
      </c>
      <c r="G135" s="42" t="str">
        <f>'8B-NOTARIES'!AP69</f>
        <v>.</v>
      </c>
      <c r="H135" s="42">
        <f>'8B-NOTARIES'!AQ69</f>
        <v>0</v>
      </c>
      <c r="I135" s="11" t="str">
        <f t="shared" si="2"/>
        <v>.</v>
      </c>
    </row>
    <row r="136" spans="1:9" ht="25" x14ac:dyDescent="0.25">
      <c r="A136" s="42" t="str">
        <f>'8B-NOTARIES'!B71</f>
        <v>NI</v>
      </c>
      <c r="B136" s="42" t="str">
        <f>'8B-NOTARIES'!A71</f>
        <v>Q8b.3.1</v>
      </c>
      <c r="C136" s="42" t="str">
        <f>LEFT('8B-NOTARIES'!E71,FIND("(Q",'8B-NOTARIES'!E71)-2)</f>
        <v>If notaries and their clients can negotiate the fees/tariffs, is there information easily available to consumers about the fact that fees/tariffs can be negotiated?</v>
      </c>
      <c r="D136" s="42" t="str">
        <f>IF(OR('8B-NOTARIES'!B71="N",'8B-NOTARIES'!B71="NI"),"N",'8B-NOTARIES'!C71)</f>
        <v>N</v>
      </c>
      <c r="E136" s="42" t="s">
        <v>0</v>
      </c>
      <c r="F136" s="42" t="str">
        <f>'8B-NOTARIES'!V71</f>
        <v/>
      </c>
      <c r="G136" s="42" t="str">
        <f>'8B-NOTARIES'!AP71</f>
        <v>.</v>
      </c>
      <c r="H136" s="42">
        <f>'8B-NOTARIES'!AQ71</f>
        <v>0</v>
      </c>
      <c r="I136" s="11" t="str">
        <f t="shared" si="2"/>
        <v>.</v>
      </c>
    </row>
    <row r="137" spans="1:9" ht="25" x14ac:dyDescent="0.25">
      <c r="A137" s="42" t="str">
        <f>'8B-NOTARIES'!B72</f>
        <v>NI</v>
      </c>
      <c r="B137" s="42" t="str">
        <f>'8B-NOTARIES'!A72</f>
        <v>Q8b.3.1a</v>
      </c>
      <c r="C137" s="42" t="str">
        <f>LEFT('8B-NOTARIES'!E72,FIND("(Q",'8B-NOTARIES'!E72)-2)</f>
        <v>Please, provide evidence of the availability of this information (e.g. information campaign after liberalization of fees, website, or other)</v>
      </c>
      <c r="D137" s="42" t="str">
        <f>IF(OR('8B-NOTARIES'!B72="N",'8B-NOTARIES'!B72="NI"),"N",'8B-NOTARIES'!C72)</f>
        <v>N</v>
      </c>
      <c r="E137" s="42" t="s">
        <v>0</v>
      </c>
      <c r="F137" s="42" t="str">
        <f>'8B-NOTARIES'!V72</f>
        <v/>
      </c>
      <c r="G137" s="42" t="str">
        <f>'8B-NOTARIES'!AP72</f>
        <v>.</v>
      </c>
      <c r="H137" s="42">
        <f>'8B-NOTARIES'!AQ72</f>
        <v>0</v>
      </c>
      <c r="I137" s="11" t="str">
        <f t="shared" si="2"/>
        <v>.</v>
      </c>
    </row>
    <row r="138" spans="1:9" ht="25" x14ac:dyDescent="0.25">
      <c r="A138" s="42" t="str">
        <f>'8B-NOTARIES'!B73</f>
        <v>NI</v>
      </c>
      <c r="B138" s="42" t="str">
        <f>'8B-NOTARIES'!A73</f>
        <v>Q8b.3.2</v>
      </c>
      <c r="C138" s="42" t="str">
        <f>LEFT('8B-NOTARIES'!E73,FIND("(Q",'8B-NOTARIES'!E73)-2)</f>
        <v>If fees/tariffs can be negotiated, is there information easily available to the public about the level of these fees/tariffs (e.g. a price comparison website)?</v>
      </c>
      <c r="D138" s="42" t="str">
        <f>IF(OR('8B-NOTARIES'!B73="N",'8B-NOTARIES'!B73="NI"),"N",'8B-NOTARIES'!C73)</f>
        <v>N</v>
      </c>
      <c r="E138" s="42" t="s">
        <v>0</v>
      </c>
      <c r="F138" s="42" t="str">
        <f>'8B-NOTARIES'!V73</f>
        <v/>
      </c>
      <c r="G138" s="42" t="str">
        <f>'8B-NOTARIES'!AP73</f>
        <v>.</v>
      </c>
      <c r="H138" s="42">
        <f>'8B-NOTARIES'!AQ73</f>
        <v>0</v>
      </c>
      <c r="I138" s="11" t="str">
        <f t="shared" si="2"/>
        <v>.</v>
      </c>
    </row>
    <row r="139" spans="1:9" x14ac:dyDescent="0.25">
      <c r="A139" s="42" t="str">
        <f>'8B-NOTARIES'!B74</f>
        <v>NI</v>
      </c>
      <c r="B139" s="42" t="str">
        <f>'8B-NOTARIES'!A74</f>
        <v>Q8b.3.2a</v>
      </c>
      <c r="C139" s="42" t="str">
        <f>LEFT('8B-NOTARIES'!E74,FIND("(Q",'8B-NOTARIES'!E74)-2)</f>
        <v>Please, provide a link to this information</v>
      </c>
      <c r="D139" s="42" t="str">
        <f>IF(OR('8B-NOTARIES'!B74="N",'8B-NOTARIES'!B74="NI"),"N",'8B-NOTARIES'!C74)</f>
        <v>N</v>
      </c>
      <c r="E139" s="42" t="s">
        <v>0</v>
      </c>
      <c r="F139" s="42" t="str">
        <f>'8B-NOTARIES'!V74</f>
        <v/>
      </c>
      <c r="G139" s="42" t="str">
        <f>'8B-NOTARIES'!AP74</f>
        <v>.</v>
      </c>
      <c r="H139" s="42">
        <f>'8B-NOTARIES'!AQ74</f>
        <v>0</v>
      </c>
      <c r="I139" s="11" t="str">
        <f t="shared" si="2"/>
        <v>.</v>
      </c>
    </row>
    <row r="140" spans="1:9" ht="25" x14ac:dyDescent="0.25">
      <c r="A140" s="42" t="str">
        <f>'8B-NOTARIES'!B75</f>
        <v>NI</v>
      </c>
      <c r="B140" s="42" t="str">
        <f>'8B-NOTARIES'!A75</f>
        <v>Q8b.3.3</v>
      </c>
      <c r="C140" s="42" t="str">
        <f>LEFT('8B-NOTARIES'!E75,FIND("(Q",'8B-NOTARIES'!E75)-2)</f>
        <v>Is there any organization that collects data on professional performance (especially on errors and misconduct)?</v>
      </c>
      <c r="D140" s="42" t="str">
        <f>IF(OR('8B-NOTARIES'!B75="N",'8B-NOTARIES'!B75="NI"),"N",'8B-NOTARIES'!C75)</f>
        <v>N</v>
      </c>
      <c r="E140" s="42" t="s">
        <v>0</v>
      </c>
      <c r="F140" s="42" t="str">
        <f>'8B-NOTARIES'!V75</f>
        <v/>
      </c>
      <c r="G140" s="42" t="str">
        <f>'8B-NOTARIES'!AP75</f>
        <v>.</v>
      </c>
      <c r="H140" s="42">
        <f>'8B-NOTARIES'!AQ75</f>
        <v>0</v>
      </c>
      <c r="I140" s="11" t="str">
        <f t="shared" si="2"/>
        <v>.</v>
      </c>
    </row>
    <row r="141" spans="1:9" ht="25" x14ac:dyDescent="0.25">
      <c r="A141" s="42" t="str">
        <f>'8B-NOTARIES'!B76</f>
        <v>NI</v>
      </c>
      <c r="B141" s="42" t="str">
        <f>'8B-NOTARIES'!A76</f>
        <v>Q8b.3.3a</v>
      </c>
      <c r="C141" s="42" t="str">
        <f>LEFT('8B-NOTARIES'!E76,FIND("(Q",'8B-NOTARIES'!E76)-2)</f>
        <v>Please, link the website where the data are made available or explain who collects this information and what type of information</v>
      </c>
      <c r="D141" s="42" t="str">
        <f>IF(OR('8B-NOTARIES'!B76="N",'8B-NOTARIES'!B76="NI"),"N",'8B-NOTARIES'!C76)</f>
        <v>N</v>
      </c>
      <c r="E141" s="42" t="s">
        <v>0</v>
      </c>
      <c r="F141" s="42" t="str">
        <f>'8B-NOTARIES'!V76</f>
        <v/>
      </c>
      <c r="G141" s="42" t="str">
        <f>'8B-NOTARIES'!AP76</f>
        <v>.</v>
      </c>
      <c r="H141" s="42">
        <f>'8B-NOTARIES'!AQ76</f>
        <v>0</v>
      </c>
      <c r="I141" s="11" t="str">
        <f t="shared" si="2"/>
        <v>.</v>
      </c>
    </row>
    <row r="142" spans="1:9" ht="25" x14ac:dyDescent="0.25">
      <c r="A142" s="42" t="str">
        <f>'8B-NOTARIES'!B77</f>
        <v>NI</v>
      </c>
      <c r="B142" s="42" t="str">
        <f>'8B-NOTARIES'!A77</f>
        <v>Q8b.3.4</v>
      </c>
      <c r="C142" s="42" t="str">
        <f>LEFT('8B-NOTARIES'!E77,FIND("(Q",'8B-NOTARIES'!E77)-2)</f>
        <v>Are there mechanisms in place for consumers to report experiences of sub-optimal professional performance?</v>
      </c>
      <c r="D142" s="42" t="str">
        <f>IF(OR('8B-NOTARIES'!B77="N",'8B-NOTARIES'!B77="NI"),"N",'8B-NOTARIES'!C77)</f>
        <v>N</v>
      </c>
      <c r="E142" s="42" t="s">
        <v>0</v>
      </c>
      <c r="F142" s="42" t="str">
        <f>'8B-NOTARIES'!V77</f>
        <v/>
      </c>
      <c r="G142" s="42" t="str">
        <f>'8B-NOTARIES'!AP77</f>
        <v>.</v>
      </c>
      <c r="H142" s="42">
        <f>'8B-NOTARIES'!AQ77</f>
        <v>0</v>
      </c>
      <c r="I142" s="11" t="str">
        <f t="shared" si="2"/>
        <v>.</v>
      </c>
    </row>
    <row r="143" spans="1:9" x14ac:dyDescent="0.25">
      <c r="A143" s="42" t="str">
        <f>'8B-NOTARIES'!B79</f>
        <v>N</v>
      </c>
      <c r="B143" s="42" t="str">
        <f>'8B-NOTARIES'!A79</f>
        <v>Q8b.4.1</v>
      </c>
      <c r="C143" s="42" t="str">
        <f>LEFT('8B-NOTARIES'!E79,FIND("(Q",'8B-NOTARIES'!E79)-2)</f>
        <v>Is nationality or citizenship required for notaries to practice in your country?</v>
      </c>
      <c r="D143" s="42" t="str">
        <f>IF(OR('8B-NOTARIES'!B79="N",'8B-NOTARIES'!B79="NI"),"N",'8B-NOTARIES'!C79)</f>
        <v>N</v>
      </c>
      <c r="E143" s="42" t="s">
        <v>0</v>
      </c>
      <c r="F143" s="42" t="str">
        <f>'8B-NOTARIES'!V79</f>
        <v/>
      </c>
      <c r="G143" s="42" t="str">
        <f>'8B-NOTARIES'!AP79</f>
        <v>.</v>
      </c>
      <c r="H143" s="42">
        <f>'8B-NOTARIES'!AQ79</f>
        <v>0</v>
      </c>
      <c r="I143" s="11" t="str">
        <f t="shared" si="2"/>
        <v>.</v>
      </c>
    </row>
    <row r="144" spans="1:9" x14ac:dyDescent="0.25">
      <c r="A144" s="42" t="str">
        <f>'8B-NOTARIES'!B80</f>
        <v>NI</v>
      </c>
      <c r="B144" s="42" t="str">
        <f>'8B-NOTARIES'!A80</f>
        <v>Q8b.4.1a</v>
      </c>
      <c r="C144" s="42" t="str">
        <f>LEFT('8B-NOTARIES'!E80,FIND("(Q",'8B-NOTARIES'!E80)-2)</f>
        <v>Please provide a link to the law/regulation that establishes such a requirement</v>
      </c>
      <c r="D144" s="42" t="str">
        <f>IF(OR('8B-NOTARIES'!B80="N",'8B-NOTARIES'!B80="NI"),"N",'8B-NOTARIES'!C80)</f>
        <v>N</v>
      </c>
      <c r="E144" s="42" t="s">
        <v>0</v>
      </c>
      <c r="F144" s="42" t="str">
        <f>'8B-NOTARIES'!V80</f>
        <v/>
      </c>
      <c r="G144" s="42" t="str">
        <f>'8B-NOTARIES'!AP80</f>
        <v>.</v>
      </c>
      <c r="H144" s="42">
        <f>'8B-NOTARIES'!AQ80</f>
        <v>0</v>
      </c>
      <c r="I144" s="11" t="str">
        <f t="shared" si="2"/>
        <v>.</v>
      </c>
    </row>
    <row r="145" spans="1:10" ht="25" x14ac:dyDescent="0.25">
      <c r="A145" s="42" t="str">
        <f>'8B-NOTARIES'!B81</f>
        <v>N</v>
      </c>
      <c r="B145" s="42" t="str">
        <f>'8B-NOTARIES'!A81</f>
        <v>Q8b.4.2</v>
      </c>
      <c r="C145" s="42" t="str">
        <f>LEFT('8B-NOTARIES'!E81,FIND("(Q",'8B-NOTARIES'!E81)-2)</f>
        <v>Do laws or regulations establish a clear and transparent process for recognizing education titles that have been earned abroad in the case of notaries?</v>
      </c>
      <c r="D145" s="42" t="str">
        <f>IF(OR('8B-NOTARIES'!B81="N",'8B-NOTARIES'!B81="NI"),"N",'8B-NOTARIES'!C81)</f>
        <v>N</v>
      </c>
      <c r="E145" s="42" t="s">
        <v>0</v>
      </c>
      <c r="F145" s="42" t="str">
        <f>'8B-NOTARIES'!V81</f>
        <v/>
      </c>
      <c r="G145" s="42" t="str">
        <f>'8B-NOTARIES'!AP81</f>
        <v>.</v>
      </c>
      <c r="H145" s="42">
        <f>'8B-NOTARIES'!AQ81</f>
        <v>0</v>
      </c>
      <c r="I145" s="11" t="str">
        <f t="shared" si="2"/>
        <v>.</v>
      </c>
    </row>
    <row r="146" spans="1:10" ht="25" x14ac:dyDescent="0.25">
      <c r="A146" s="42" t="str">
        <f>'8B-NOTARIES'!B82</f>
        <v>NI</v>
      </c>
      <c r="B146" s="42" t="str">
        <f>'8B-NOTARIES'!A82</f>
        <v>Q8b.4.2a</v>
      </c>
      <c r="C146" s="42" t="str">
        <f>LEFT('8B-NOTARIES'!E82,FIND("(Q",'8B-NOTARIES'!E82)-2)</f>
        <v>Please provide a link to the law/regulation that establishes such a process, and indicate the relevant articles</v>
      </c>
      <c r="D146" s="42" t="str">
        <f>IF(OR('8B-NOTARIES'!B82="N",'8B-NOTARIES'!B82="NI"),"N",'8B-NOTARIES'!C82)</f>
        <v>N</v>
      </c>
      <c r="E146" s="42" t="s">
        <v>0</v>
      </c>
      <c r="F146" s="42" t="str">
        <f>'8B-NOTARIES'!V82</f>
        <v/>
      </c>
      <c r="G146" s="42" t="str">
        <f>'8B-NOTARIES'!AP82</f>
        <v>.</v>
      </c>
      <c r="H146" s="42">
        <f>'8B-NOTARIES'!AQ82</f>
        <v>0</v>
      </c>
      <c r="I146" s="11" t="str">
        <f t="shared" si="2"/>
        <v>.</v>
      </c>
    </row>
    <row r="147" spans="1:10" ht="25" x14ac:dyDescent="0.25">
      <c r="A147" s="42" t="str">
        <f>'8B-NOTARIES'!B83</f>
        <v>N</v>
      </c>
      <c r="B147" s="42" t="str">
        <f>'8B-NOTARIES'!A83</f>
        <v>Q8b.4.3</v>
      </c>
      <c r="C147" s="42" t="str">
        <f>LEFT('8B-NOTARIES'!E83,FIND("(Q",'8B-NOTARIES'!E83)-2)</f>
        <v>Are notaries that have acquired their qualifications in a foreign country required to take a local examination in order to practice?</v>
      </c>
      <c r="D147" s="42" t="str">
        <f>IF(OR('8B-NOTARIES'!B83="N",'8B-NOTARIES'!B83="NI"),"N",'8B-NOTARIES'!C83)</f>
        <v>N</v>
      </c>
      <c r="E147" s="42" t="s">
        <v>0</v>
      </c>
      <c r="F147" s="42" t="str">
        <f>'8B-NOTARIES'!V83</f>
        <v/>
      </c>
      <c r="G147" s="42" t="str">
        <f>'8B-NOTARIES'!AP83</f>
        <v>.</v>
      </c>
      <c r="H147" s="42">
        <f>'8B-NOTARIES'!AQ83</f>
        <v>0</v>
      </c>
      <c r="I147" s="11" t="str">
        <f t="shared" si="2"/>
        <v>.</v>
      </c>
    </row>
    <row r="148" spans="1:10" ht="25" x14ac:dyDescent="0.25">
      <c r="A148" s="42" t="str">
        <f>'8B-NOTARIES'!B84</f>
        <v>NI</v>
      </c>
      <c r="B148" s="42" t="str">
        <f>'8B-NOTARIES'!A84</f>
        <v>Q8b.4.3a</v>
      </c>
      <c r="C148" s="42" t="str">
        <f>LEFT('8B-NOTARIES'!E84,FIND("(Q",'8B-NOTARIES'!E84)-2)</f>
        <v>Please provide a link to the law/regulation that requires this exam, and indicate the relevant articles</v>
      </c>
      <c r="D148" s="42" t="str">
        <f>IF(OR('8B-NOTARIES'!B84="N",'8B-NOTARIES'!B84="NI"),"N",'8B-NOTARIES'!C84)</f>
        <v>N</v>
      </c>
      <c r="E148" s="42" t="s">
        <v>0</v>
      </c>
      <c r="F148" s="42" t="str">
        <f>'8B-NOTARIES'!V84</f>
        <v/>
      </c>
      <c r="G148" s="42" t="str">
        <f>'8B-NOTARIES'!AP84</f>
        <v>.</v>
      </c>
      <c r="H148" s="42">
        <f>'8B-NOTARIES'!AQ84</f>
        <v>0</v>
      </c>
      <c r="I148" s="11" t="str">
        <f t="shared" si="2"/>
        <v>.</v>
      </c>
    </row>
    <row r="149" spans="1:10" ht="25" x14ac:dyDescent="0.25">
      <c r="A149" s="42" t="str">
        <f>'8B-NOTARIES'!B85</f>
        <v>NI</v>
      </c>
      <c r="B149" s="42" t="str">
        <f>'8B-NOTARIES'!A85</f>
        <v>Q8b.4.4</v>
      </c>
      <c r="C149" s="42" t="str">
        <f>LEFT('8B-NOTARIES'!E85,FIND("(Q",'8B-NOTARIES'!E85)-2)</f>
        <v>Has your country engaged in Mutual Recognition Agreements (MRAs) of notaries with other countries?</v>
      </c>
      <c r="D149" s="42" t="str">
        <f>IF(OR('8B-NOTARIES'!B85="N",'8B-NOTARIES'!B85="NI"),"N",'8B-NOTARIES'!C85)</f>
        <v>N</v>
      </c>
      <c r="E149" s="42" t="s">
        <v>0</v>
      </c>
      <c r="F149" s="42" t="str">
        <f>'8B-NOTARIES'!V85</f>
        <v/>
      </c>
      <c r="G149" s="42" t="str">
        <f>'8B-NOTARIES'!AP85</f>
        <v>.</v>
      </c>
      <c r="H149" s="42">
        <f>'8B-NOTARIES'!AQ85</f>
        <v>0</v>
      </c>
      <c r="I149" s="11" t="str">
        <f t="shared" si="2"/>
        <v>.</v>
      </c>
    </row>
    <row r="150" spans="1:10" x14ac:dyDescent="0.25">
      <c r="A150" s="42" t="str">
        <f>'8B-NOTARIES'!B86</f>
        <v>NI</v>
      </c>
      <c r="B150" s="42" t="str">
        <f>'8B-NOTARIES'!A86</f>
        <v>Q8b.4.4a</v>
      </c>
      <c r="C150" s="42" t="str">
        <f>LEFT('8B-NOTARIES'!E86,FIND("(Q",'8B-NOTARIES'!E86)-2)</f>
        <v>Please provide a link to at least one of these MRAs</v>
      </c>
      <c r="D150" s="42" t="str">
        <f>IF(OR('8B-NOTARIES'!B86="N",'8B-NOTARIES'!B86="NI"),"N",'8B-NOTARIES'!C86)</f>
        <v>N</v>
      </c>
      <c r="E150" s="42" t="s">
        <v>0</v>
      </c>
      <c r="F150" s="42" t="str">
        <f>'8B-NOTARIES'!V86</f>
        <v/>
      </c>
      <c r="G150" s="42" t="str">
        <f>'8B-NOTARIES'!AP86</f>
        <v>.</v>
      </c>
      <c r="H150" s="42">
        <f>'8B-NOTARIES'!AQ86</f>
        <v>0</v>
      </c>
      <c r="I150" s="11" t="str">
        <f t="shared" si="2"/>
        <v>.</v>
      </c>
    </row>
    <row r="151" spans="1:10" ht="25" x14ac:dyDescent="0.25">
      <c r="A151" s="42" t="str">
        <f>'8C-ACCOUNTANTS'!B7</f>
        <v>NI</v>
      </c>
      <c r="B151" s="42" t="str">
        <f>'8C-ACCOUNTANTS'!A7</f>
        <v>Q8c.01</v>
      </c>
      <c r="C151" s="42" t="str">
        <f>LEFT('8C-ACCOUNTANTS'!E7,FIND("(Q",'8C-ACCOUNTANTS'!E7)-2)</f>
        <v>Please provide us the name of the body/institution answering this question in the original language and provide a link to its webpage.</v>
      </c>
      <c r="D151" s="42" t="str">
        <f>IF(OR('8C-ACCOUNTANTS'!B7="N",'8C-ACCOUNTANTS'!B7="NI"),"N",'8C-ACCOUNTANTS'!C7)</f>
        <v>N</v>
      </c>
      <c r="E151" s="42" t="s">
        <v>0</v>
      </c>
      <c r="F151" s="42" t="str">
        <f>'8C-ACCOUNTANTS'!V7</f>
        <v/>
      </c>
      <c r="G151" s="42" t="str">
        <f>'8C-ACCOUNTANTS'!AP7</f>
        <v>.</v>
      </c>
      <c r="H151" s="42">
        <f>'8C-ACCOUNTANTS'!AQ7</f>
        <v>0</v>
      </c>
      <c r="I151" s="11" t="str">
        <f t="shared" si="2"/>
        <v>.</v>
      </c>
      <c r="J151" s="187" t="s">
        <v>781</v>
      </c>
    </row>
    <row r="152" spans="1:10" x14ac:dyDescent="0.25">
      <c r="A152" s="42" t="str">
        <f>'8C-ACCOUNTANTS'!B8</f>
        <v>NI</v>
      </c>
      <c r="B152" s="42" t="str">
        <f>'8C-ACCOUNTANTS'!A8</f>
        <v>Q8c.02</v>
      </c>
      <c r="C152" s="42" t="str">
        <f>LEFT('8C-ACCOUNTANTS'!E8,FIND("(Q",'8C-ACCOUNTANTS'!E8)-2)</f>
        <v>Please also indicate the e-mail address of the specific person answering this section.</v>
      </c>
      <c r="D152" s="42" t="str">
        <f>IF(OR('8C-ACCOUNTANTS'!B8="N",'8C-ACCOUNTANTS'!B8="NI"),"N",'8C-ACCOUNTANTS'!C8)</f>
        <v>N</v>
      </c>
      <c r="E152" s="42" t="s">
        <v>0</v>
      </c>
      <c r="F152" s="42" t="str">
        <f>'8C-ACCOUNTANTS'!V8</f>
        <v/>
      </c>
      <c r="G152" s="42" t="str">
        <f>'8C-ACCOUNTANTS'!AP8</f>
        <v>.</v>
      </c>
      <c r="H152" s="42">
        <f>'8C-ACCOUNTANTS'!AQ8</f>
        <v>0</v>
      </c>
      <c r="I152" s="11" t="str">
        <f t="shared" si="2"/>
        <v>.</v>
      </c>
    </row>
    <row r="153" spans="1:10" x14ac:dyDescent="0.25">
      <c r="A153" s="42" t="str">
        <f>'8C-ACCOUNTANTS'!B9</f>
        <v>I</v>
      </c>
      <c r="B153" s="42" t="str">
        <f>'8C-ACCOUNTANTS'!A9</f>
        <v>Q8c.03</v>
      </c>
      <c r="C153" s="42" t="str">
        <f>LEFT('8C-ACCOUNTANTS'!E9,FIND("(Q",'8C-ACCOUNTANTS'!E9)-2)</f>
        <v>Does this profession – accountant - exist in your country?</v>
      </c>
      <c r="D153" s="42" t="str">
        <f>IF(OR('8C-ACCOUNTANTS'!B9="N",'8C-ACCOUNTANTS'!B9="NI"),"N",'8C-ACCOUNTANTS'!C9)</f>
        <v>Q8c.01</v>
      </c>
      <c r="E153" s="42" t="s">
        <v>1313</v>
      </c>
      <c r="F153" s="42" t="str">
        <f>'8C-ACCOUNTANTS'!V9</f>
        <v>yes</v>
      </c>
      <c r="G153" s="42" t="str">
        <f>'8C-ACCOUNTANTS'!AP9</f>
        <v>.</v>
      </c>
      <c r="H153" s="42">
        <f>'8C-ACCOUNTANTS'!AQ9</f>
        <v>0</v>
      </c>
      <c r="I153" s="11" t="str">
        <f t="shared" si="2"/>
        <v>.</v>
      </c>
    </row>
    <row r="154" spans="1:10" ht="25" x14ac:dyDescent="0.25">
      <c r="A154" s="42" t="str">
        <f>'8C-ACCOUNTANTS'!B10</f>
        <v>NI</v>
      </c>
      <c r="B154" s="42" t="str">
        <f>'8C-ACCOUNTANTS'!A10</f>
        <v>Q8c.03a</v>
      </c>
      <c r="C154" s="42" t="str">
        <f>LEFT('8C-ACCOUNTANTS'!E10,FIND("(Q",'8C-ACCOUNTANTS'!E10)-2)</f>
        <v>Is auditor a separate professional figure in your country, subject to different regulatory requirements?</v>
      </c>
      <c r="D154" s="42" t="str">
        <f>IF(OR('8C-ACCOUNTANTS'!B10="N",'8C-ACCOUNTANTS'!B10="NI"),"N",'8C-ACCOUNTANTS'!C10)</f>
        <v>N</v>
      </c>
      <c r="E154" s="42" t="s">
        <v>0</v>
      </c>
      <c r="F154" s="42" t="str">
        <f>'8C-ACCOUNTANTS'!V10</f>
        <v/>
      </c>
      <c r="G154" s="42" t="str">
        <f>'8C-ACCOUNTANTS'!AP10</f>
        <v>.</v>
      </c>
      <c r="H154" s="42">
        <f>'8C-ACCOUNTANTS'!AQ10</f>
        <v>0</v>
      </c>
      <c r="I154" s="11" t="str">
        <f t="shared" si="2"/>
        <v>.</v>
      </c>
    </row>
    <row r="155" spans="1:10" ht="25" x14ac:dyDescent="0.25">
      <c r="A155" s="42" t="str">
        <f>'8C-ACCOUNTANTS'!B11</f>
        <v>NI</v>
      </c>
      <c r="B155" s="42" t="str">
        <f>'8C-ACCOUNTANTS'!A11</f>
        <v>Q8c.04</v>
      </c>
      <c r="C155" s="42" t="str">
        <f>LEFT('8C-ACCOUNTANTS'!E11,FIND("(Q",'8C-ACCOUNTANTS'!E11)-2)</f>
        <v>Considering the definition provided at the start, is there more than one professional figure that can fit this description?</v>
      </c>
      <c r="D155" s="42" t="str">
        <f>IF(OR('8C-ACCOUNTANTS'!B11="N",'8C-ACCOUNTANTS'!B11="NI"),"N",'8C-ACCOUNTANTS'!C11)</f>
        <v>N</v>
      </c>
      <c r="E155" s="42" t="s">
        <v>0</v>
      </c>
      <c r="F155" s="42" t="str">
        <f>'8C-ACCOUNTANTS'!V11</f>
        <v/>
      </c>
      <c r="G155" s="42" t="str">
        <f>'8C-ACCOUNTANTS'!AP11</f>
        <v>.</v>
      </c>
      <c r="H155" s="42">
        <f>'8C-ACCOUNTANTS'!AQ11</f>
        <v>0</v>
      </c>
      <c r="I155" s="11" t="str">
        <f t="shared" si="2"/>
        <v>.</v>
      </c>
    </row>
    <row r="156" spans="1:10" ht="25" x14ac:dyDescent="0.25">
      <c r="A156" s="42" t="str">
        <f>'8C-ACCOUNTANTS'!B12</f>
        <v>NI</v>
      </c>
      <c r="B156" s="42" t="str">
        <f>'8C-ACCOUNTANTS'!A12</f>
        <v>Q8c.05</v>
      </c>
      <c r="C156" s="42" t="str">
        <f>LEFT('8C-ACCOUNTANTS'!E12,FIND("(Q",'8C-ACCOUNTANTS'!E12)-2)</f>
        <v>If you answer yes, please list all their names in English and in your local language and describe how these figures differ among each other in the Comments Column</v>
      </c>
      <c r="D156" s="42" t="str">
        <f>IF(OR('8C-ACCOUNTANTS'!B12="N",'8C-ACCOUNTANTS'!B12="NI"),"N",'8C-ACCOUNTANTS'!C12)</f>
        <v>N</v>
      </c>
      <c r="E156" s="42" t="s">
        <v>0</v>
      </c>
      <c r="F156" s="42" t="str">
        <f>'8C-ACCOUNTANTS'!V12</f>
        <v/>
      </c>
      <c r="G156" s="42" t="str">
        <f>'8C-ACCOUNTANTS'!AP12</f>
        <v>.</v>
      </c>
      <c r="H156" s="42">
        <f>'8C-ACCOUNTANTS'!AQ12</f>
        <v>0</v>
      </c>
      <c r="I156" s="11" t="str">
        <f t="shared" si="2"/>
        <v>.</v>
      </c>
    </row>
    <row r="157" spans="1:10" ht="25" x14ac:dyDescent="0.25">
      <c r="A157" s="42" t="str">
        <f>'8C-ACCOUNTANTS'!B13</f>
        <v>I</v>
      </c>
      <c r="B157" s="42" t="str">
        <f>'8C-ACCOUNTANTS'!A13</f>
        <v>Q8c.06</v>
      </c>
      <c r="C157" s="42" t="str">
        <f>LEFT('8C-ACCOUNTANTS'!E13,FIND("(Q",'8C-ACCOUNTANTS'!E13)-2)</f>
        <v>Please provide ONLY the name of the professional figure for which you are answering this questionnaire in your language and in English</v>
      </c>
      <c r="D157" s="42" t="str">
        <f>IF(OR('8C-ACCOUNTANTS'!B13="N",'8C-ACCOUNTANTS'!B13="NI"),"N",'8C-ACCOUNTANTS'!C13)</f>
        <v>Q8c.02</v>
      </c>
      <c r="E157" s="42" t="s">
        <v>1230</v>
      </c>
      <c r="F157" s="42" t="str">
        <f>'8C-ACCOUNTANTS'!V13</f>
        <v>Accountants</v>
      </c>
      <c r="G157" s="42" t="str">
        <f>'8C-ACCOUNTANTS'!AP13</f>
        <v>.</v>
      </c>
      <c r="H157" s="42">
        <f>'8C-ACCOUNTANTS'!AQ13</f>
        <v>0</v>
      </c>
      <c r="I157" s="11" t="str">
        <f t="shared" si="2"/>
        <v>.</v>
      </c>
    </row>
    <row r="158" spans="1:10" ht="37.5" x14ac:dyDescent="0.25">
      <c r="A158" s="42" t="str">
        <f>'8C-ACCOUNTANTS'!B14</f>
        <v>I</v>
      </c>
      <c r="B158" s="42" t="str">
        <f>'8C-ACCOUNTANTS'!A14</f>
        <v>Q8c.07</v>
      </c>
      <c r="C158" s="42" t="str">
        <f>LEFT('8C-ACCOUNTANTS'!E14,FIND("(Q",'8C-ACCOUNTANTS'!E14)-2)</f>
        <v>For which jurisdiction are you answering the question?</v>
      </c>
      <c r="D158" s="42" t="str">
        <f>IF(OR('8C-ACCOUNTANTS'!B14="N",'8C-ACCOUNTANTS'!B14="NI"),"N",'8C-ACCOUNTANTS'!C14)</f>
        <v>Q8c.03</v>
      </c>
      <c r="E158" s="42" t="s">
        <v>1231</v>
      </c>
      <c r="F158" s="42" t="str">
        <f>'8C-ACCOUNTANTS'!V14</f>
        <v>federal level/national level (for non-federal states)</v>
      </c>
      <c r="G158" s="42" t="str">
        <f>'8C-ACCOUNTANTS'!AP14</f>
        <v>.</v>
      </c>
      <c r="H158" s="42">
        <f>'8C-ACCOUNTANTS'!AQ14</f>
        <v>0</v>
      </c>
      <c r="I158" s="11" t="str">
        <f t="shared" si="2"/>
        <v>.</v>
      </c>
    </row>
    <row r="159" spans="1:10" x14ac:dyDescent="0.25">
      <c r="A159" s="42" t="str">
        <f>'8C-ACCOUNTANTS'!B15</f>
        <v>NI</v>
      </c>
      <c r="B159" s="42" t="str">
        <f>'8C-ACCOUNTANTS'!A15</f>
        <v>Q8c.07a</v>
      </c>
      <c r="C159" s="42" t="str">
        <f>LEFT('8C-ACCOUNTANTS'!E15,FIND("(Q",'8C-ACCOUNTANTS'!E15)-2)</f>
        <v>Please provide name of the name of the jurisdiction for which you are answering</v>
      </c>
      <c r="D159" s="42" t="str">
        <f>IF(OR('8C-ACCOUNTANTS'!B15="N",'8C-ACCOUNTANTS'!B15="NI"),"N",'8C-ACCOUNTANTS'!C15)</f>
        <v>N</v>
      </c>
      <c r="E159" s="42" t="s">
        <v>0</v>
      </c>
      <c r="F159" s="42" t="str">
        <f>'8C-ACCOUNTANTS'!V15</f>
        <v/>
      </c>
      <c r="G159" s="42" t="str">
        <f>'8C-ACCOUNTANTS'!AP15</f>
        <v>.</v>
      </c>
      <c r="H159" s="42">
        <f>'8C-ACCOUNTANTS'!AQ15</f>
        <v>0</v>
      </c>
      <c r="I159" s="11" t="str">
        <f t="shared" si="2"/>
        <v>.</v>
      </c>
    </row>
    <row r="160" spans="1:10" x14ac:dyDescent="0.25">
      <c r="A160" s="42" t="str">
        <f>'8C-ACCOUNTANTS'!B16</f>
        <v>I</v>
      </c>
      <c r="B160" s="42" t="str">
        <f>'8C-ACCOUNTANTS'!A16</f>
        <v>Q8c.08</v>
      </c>
      <c r="C160" s="42" t="str">
        <f>LEFT('8C-ACCOUNTANTS'!E16,FIND("(Q",'8C-ACCOUNTANTS'!E16)-2)</f>
        <v>How is access to the profession regulated?</v>
      </c>
      <c r="D160" s="42" t="str">
        <f>IF(OR('8C-ACCOUNTANTS'!B16="N",'8C-ACCOUNTANTS'!B16="NI"),"N",'8C-ACCOUNTANTS'!C16)</f>
        <v>Q8c.1.3</v>
      </c>
      <c r="E160" s="42" t="s">
        <v>1232</v>
      </c>
      <c r="F160" s="42" t="str">
        <f>'8C-ACCOUNTANTS'!V16</f>
        <v>no special regulation</v>
      </c>
      <c r="G160" s="42" t="str">
        <f>'8C-ACCOUNTANTS'!AP16</f>
        <v>.</v>
      </c>
      <c r="H160" s="42">
        <f>'8C-ACCOUNTANTS'!AQ16</f>
        <v>0</v>
      </c>
      <c r="I160" s="11" t="str">
        <f t="shared" si="2"/>
        <v>.</v>
      </c>
    </row>
    <row r="161" spans="1:9" ht="37.5" x14ac:dyDescent="0.25">
      <c r="A161" s="42" t="str">
        <f>'8C-ACCOUNTANTS'!B19</f>
        <v>EC</v>
      </c>
      <c r="B161" s="42" t="str">
        <f>'8C-ACCOUNTANTS'!A19</f>
        <v>Q8c.1.1_1</v>
      </c>
      <c r="C161" s="42" t="str">
        <f>LEFT('8C-ACCOUNTANTS'!E$18,FIND("(Q",'8C-ACCOUNTANTS'!E$18)-2)&amp;" - "&amp;'8C-ACCOUNTANTS'!F19</f>
        <v xml:space="preserve">Do accountants have exclusive or shared exclusive rights to provide any of the activities listed below? - Book-keeping/Drawing up annual financial statements and consolidated financial statements for undertakings </v>
      </c>
      <c r="D161" s="42" t="str">
        <f>IF(OR('8C-ACCOUNTANTS'!B19="N",'8C-ACCOUNTANTS'!B19="NI"),"N",'8C-ACCOUNTANTS'!C19)</f>
        <v>Q8c.1.1_1</v>
      </c>
      <c r="E161" s="42" t="s">
        <v>1314</v>
      </c>
      <c r="F161" s="42" t="str">
        <f>'8C-ACCOUNTANTS'!V19</f>
        <v>no exclusive right</v>
      </c>
      <c r="G161" s="42" t="str">
        <f>'8C-ACCOUNTANTS'!AP19</f>
        <v>.</v>
      </c>
      <c r="H161" s="42">
        <f>'8C-ACCOUNTANTS'!AQ19</f>
        <v>0</v>
      </c>
      <c r="I161" s="11" t="str">
        <f t="shared" si="2"/>
        <v>.</v>
      </c>
    </row>
    <row r="162" spans="1:9" ht="25" x14ac:dyDescent="0.25">
      <c r="A162" s="42" t="str">
        <f>'8C-ACCOUNTANTS'!B20</f>
        <v>EC</v>
      </c>
      <c r="B162" s="42" t="str">
        <f>'8C-ACCOUNTANTS'!A20</f>
        <v>Q8c.1.1_2</v>
      </c>
      <c r="C162" s="42" t="str">
        <f>LEFT('8C-ACCOUNTANTS'!E$18,FIND("(Q",'8C-ACCOUNTANTS'!E$18)-2)&amp;" - "&amp;'8C-ACCOUNTANTS'!F20</f>
        <v xml:space="preserve">Do accountants have exclusive or shared exclusive rights to provide any of the activities listed below? - Insolvency practice  </v>
      </c>
      <c r="D162" s="42" t="str">
        <f>IF(OR('8C-ACCOUNTANTS'!B20="N",'8C-ACCOUNTANTS'!B20="NI"),"N",'8C-ACCOUNTANTS'!C20)</f>
        <v>Q8c.1.1_2</v>
      </c>
      <c r="E162" s="42" t="s">
        <v>1315</v>
      </c>
      <c r="F162" s="42" t="str">
        <f>'8C-ACCOUNTANTS'!V20</f>
        <v>no exclusive right</v>
      </c>
      <c r="G162" s="42" t="str">
        <f>'8C-ACCOUNTANTS'!AP20</f>
        <v>.</v>
      </c>
      <c r="H162" s="42">
        <f>'8C-ACCOUNTANTS'!AQ20</f>
        <v>0</v>
      </c>
      <c r="I162" s="11" t="str">
        <f t="shared" si="2"/>
        <v>.</v>
      </c>
    </row>
    <row r="163" spans="1:9" ht="25" x14ac:dyDescent="0.25">
      <c r="A163" s="42" t="str">
        <f>'8C-ACCOUNTANTS'!B21</f>
        <v>EC</v>
      </c>
      <c r="B163" s="42" t="str">
        <f>'8C-ACCOUNTANTS'!A21</f>
        <v>Q8c.1.1_3</v>
      </c>
      <c r="C163" s="42" t="str">
        <f>LEFT('8C-ACCOUNTANTS'!E$18,FIND("(Q",'8C-ACCOUNTANTS'!E$18)-2)&amp;" - "&amp;'8C-ACCOUNTANTS'!F21</f>
        <v xml:space="preserve">Do accountants have exclusive or shared exclusive rights to provide any of the activities listed below? - Tax advice </v>
      </c>
      <c r="D163" s="42" t="str">
        <f>IF(OR('8C-ACCOUNTANTS'!B21="N",'8C-ACCOUNTANTS'!B21="NI"),"N",'8C-ACCOUNTANTS'!C21)</f>
        <v>Q8c.1.1_3</v>
      </c>
      <c r="E163" s="42" t="s">
        <v>1316</v>
      </c>
      <c r="F163" s="42" t="str">
        <f>'8C-ACCOUNTANTS'!V21</f>
        <v>no exclusive right</v>
      </c>
      <c r="G163" s="42" t="str">
        <f>'8C-ACCOUNTANTS'!AP21</f>
        <v>.</v>
      </c>
      <c r="H163" s="42">
        <f>'8C-ACCOUNTANTS'!AQ21</f>
        <v>0</v>
      </c>
      <c r="I163" s="11" t="str">
        <f t="shared" si="2"/>
        <v>.</v>
      </c>
    </row>
    <row r="164" spans="1:9" ht="25" x14ac:dyDescent="0.25">
      <c r="A164" s="42" t="str">
        <f>'8C-ACCOUNTANTS'!B22</f>
        <v>EC</v>
      </c>
      <c r="B164" s="42" t="str">
        <f>'8C-ACCOUNTANTS'!A22</f>
        <v>Q8c.1.1_4</v>
      </c>
      <c r="C164" s="42" t="str">
        <f>LEFT('8C-ACCOUNTANTS'!E$18,FIND("(Q",'8C-ACCOUNTANTS'!E$18)-2)&amp;" - "&amp;'8C-ACCOUNTANTS'!F22</f>
        <v>Do accountants have exclusive or shared exclusive rights to provide any of the activities listed below? - Payroll services</v>
      </c>
      <c r="D164" s="42" t="str">
        <f>IF(OR('8C-ACCOUNTANTS'!B22="N",'8C-ACCOUNTANTS'!B22="NI"),"N",'8C-ACCOUNTANTS'!C22)</f>
        <v>Q8c.1.1_4</v>
      </c>
      <c r="E164" s="42" t="s">
        <v>1317</v>
      </c>
      <c r="F164" s="42" t="str">
        <f>'8C-ACCOUNTANTS'!V22</f>
        <v>no exclusive right</v>
      </c>
      <c r="G164" s="42" t="str">
        <f>'8C-ACCOUNTANTS'!AP22</f>
        <v>.</v>
      </c>
      <c r="H164" s="42">
        <f>'8C-ACCOUNTANTS'!AQ22</f>
        <v>0</v>
      </c>
      <c r="I164" s="11" t="str">
        <f t="shared" si="2"/>
        <v>.</v>
      </c>
    </row>
    <row r="165" spans="1:9" ht="37.5" x14ac:dyDescent="0.25">
      <c r="A165" s="42" t="str">
        <f>'8C-ACCOUNTANTS'!B23</f>
        <v>EC</v>
      </c>
      <c r="B165" s="42" t="str">
        <f>'8C-ACCOUNTANTS'!A23</f>
        <v>Q8c.1.1_5</v>
      </c>
      <c r="C165" s="42" t="str">
        <f>LEFT('8C-ACCOUNTANTS'!E$18,FIND("(Q",'8C-ACCOUNTANTS'!E$18)-2)&amp;" - "&amp;'8C-ACCOUNTANTS'!F23</f>
        <v xml:space="preserve">Do accountants have exclusive or shared exclusive rights to provide any of the activities listed below? - Representation and assistance before administrative authorities (Tax authorities)  </v>
      </c>
      <c r="D165" s="42" t="str">
        <f>IF(OR('8C-ACCOUNTANTS'!B23="N",'8C-ACCOUNTANTS'!B23="NI"),"N",'8C-ACCOUNTANTS'!C23)</f>
        <v>Q8c.1.1_5</v>
      </c>
      <c r="E165" s="42" t="s">
        <v>1318</v>
      </c>
      <c r="F165" s="42" t="str">
        <f>'8C-ACCOUNTANTS'!V23</f>
        <v>no exclusive right</v>
      </c>
      <c r="G165" s="42" t="str">
        <f>'8C-ACCOUNTANTS'!AP23</f>
        <v>.</v>
      </c>
      <c r="H165" s="42">
        <f>'8C-ACCOUNTANTS'!AQ23</f>
        <v>0</v>
      </c>
      <c r="I165" s="11" t="str">
        <f t="shared" si="2"/>
        <v>.</v>
      </c>
    </row>
    <row r="166" spans="1:9" ht="25" x14ac:dyDescent="0.25">
      <c r="A166" s="42" t="str">
        <f>'8C-ACCOUNTANTS'!B24</f>
        <v>EC</v>
      </c>
      <c r="B166" s="42" t="str">
        <f>'8C-ACCOUNTANTS'!A24</f>
        <v>Q8c.1.1_6</v>
      </c>
      <c r="C166" s="42" t="str">
        <f>LEFT('8C-ACCOUNTANTS'!E$18,FIND("(Q",'8C-ACCOUNTANTS'!E$18)-2)&amp;" - "&amp;'8C-ACCOUNTANTS'!F24</f>
        <v>Do accountants have exclusive or shared exclusive rights to provide any of the activities listed below? - Expert witness in accounting matters</v>
      </c>
      <c r="D166" s="42" t="str">
        <f>IF(OR('8C-ACCOUNTANTS'!B24="N",'8C-ACCOUNTANTS'!B24="NI"),"N",'8C-ACCOUNTANTS'!C24)</f>
        <v>Q8c.1.1_6</v>
      </c>
      <c r="E166" s="42" t="s">
        <v>1319</v>
      </c>
      <c r="F166" s="42" t="str">
        <f>'8C-ACCOUNTANTS'!V24</f>
        <v>no exclusive right</v>
      </c>
      <c r="G166" s="42" t="str">
        <f>'8C-ACCOUNTANTS'!AP24</f>
        <v>.</v>
      </c>
      <c r="H166" s="42">
        <f>'8C-ACCOUNTANTS'!AQ24</f>
        <v>0</v>
      </c>
      <c r="I166" s="11" t="str">
        <f t="shared" si="2"/>
        <v>.</v>
      </c>
    </row>
    <row r="167" spans="1:9" ht="25" x14ac:dyDescent="0.25">
      <c r="A167" s="42" t="str">
        <f>'8C-ACCOUNTANTS'!B25</f>
        <v>EC</v>
      </c>
      <c r="B167" s="42" t="str">
        <f>'8C-ACCOUNTANTS'!A25</f>
        <v>Q8c.1.1_7</v>
      </c>
      <c r="C167" s="42" t="str">
        <f>LEFT('8C-ACCOUNTANTS'!E$18,FIND("(Q",'8C-ACCOUNTANTS'!E$18)-2)&amp;" - "&amp;'8C-ACCOUNTANTS'!F25</f>
        <v>Do accountants have exclusive or shared exclusive rights to provide any of the activities listed below? - Valuation and actuarial services</v>
      </c>
      <c r="D167" s="42" t="str">
        <f>IF(OR('8C-ACCOUNTANTS'!B25="N",'8C-ACCOUNTANTS'!B25="NI"),"N",'8C-ACCOUNTANTS'!C25)</f>
        <v>Q8c.1.1_7</v>
      </c>
      <c r="E167" s="42" t="s">
        <v>1320</v>
      </c>
      <c r="F167" s="42" t="str">
        <f>'8C-ACCOUNTANTS'!V25</f>
        <v>no exclusive right</v>
      </c>
      <c r="G167" s="42" t="str">
        <f>'8C-ACCOUNTANTS'!AP25</f>
        <v>.</v>
      </c>
      <c r="H167" s="42">
        <f>'8C-ACCOUNTANTS'!AQ25</f>
        <v>0</v>
      </c>
      <c r="I167" s="11" t="str">
        <f t="shared" si="2"/>
        <v>.</v>
      </c>
    </row>
    <row r="168" spans="1:9" ht="25" x14ac:dyDescent="0.25">
      <c r="A168" s="42" t="str">
        <f>'8C-ACCOUNTANTS'!B26</f>
        <v>EC</v>
      </c>
      <c r="B168" s="42" t="str">
        <f>'8C-ACCOUNTANTS'!A26</f>
        <v>Q8c.1.1_8</v>
      </c>
      <c r="C168" s="42" t="str">
        <f>LEFT('8C-ACCOUNTANTS'!E$18,FIND("(Q",'8C-ACCOUNTANTS'!E$18)-2)&amp;" - "&amp;'8C-ACCOUNTANTS'!F26</f>
        <v xml:space="preserve">Do accountants have exclusive or shared exclusive rights to provide any of the activities listed below? - Investment advice </v>
      </c>
      <c r="D168" s="42" t="str">
        <f>IF(OR('8C-ACCOUNTANTS'!B26="N",'8C-ACCOUNTANTS'!B26="NI"),"N",'8C-ACCOUNTANTS'!C26)</f>
        <v>Q8c.1.1_8</v>
      </c>
      <c r="E168" s="42" t="s">
        <v>1321</v>
      </c>
      <c r="F168" s="42" t="str">
        <f>'8C-ACCOUNTANTS'!V26</f>
        <v>no exclusive right</v>
      </c>
      <c r="G168" s="42" t="str">
        <f>'8C-ACCOUNTANTS'!AP26</f>
        <v>.</v>
      </c>
      <c r="H168" s="42">
        <f>'8C-ACCOUNTANTS'!AQ26</f>
        <v>0</v>
      </c>
      <c r="I168" s="11" t="str">
        <f t="shared" si="2"/>
        <v>.</v>
      </c>
    </row>
    <row r="169" spans="1:9" ht="25" x14ac:dyDescent="0.25">
      <c r="A169" s="42" t="str">
        <f>'8C-ACCOUNTANTS'!B27</f>
        <v>EC</v>
      </c>
      <c r="B169" s="42" t="str">
        <f>'8C-ACCOUNTANTS'!A27</f>
        <v>Q8c.1.1_9</v>
      </c>
      <c r="C169" s="42" t="str">
        <f>LEFT('8C-ACCOUNTANTS'!E$18,FIND("(Q",'8C-ACCOUNTANTS'!E$18)-2)&amp;" - "&amp;'8C-ACCOUNTANTS'!F27</f>
        <v xml:space="preserve">Do accountants have exclusive or shared exclusive rights to provide any of the activities listed below? - Statutory audit  </v>
      </c>
      <c r="D169" s="42" t="str">
        <f>IF(OR('8C-ACCOUNTANTS'!B27="N",'8C-ACCOUNTANTS'!B27="NI"),"N",'8C-ACCOUNTANTS'!C27)</f>
        <v>Q8c.1.1_9</v>
      </c>
      <c r="E169" s="42" t="s">
        <v>1322</v>
      </c>
      <c r="F169" s="42" t="str">
        <f>'8C-ACCOUNTANTS'!V27</f>
        <v>no exclusive right</v>
      </c>
      <c r="G169" s="42" t="str">
        <f>'8C-ACCOUNTANTS'!AP27</f>
        <v>.</v>
      </c>
      <c r="H169" s="42">
        <f>'8C-ACCOUNTANTS'!AQ27</f>
        <v>0</v>
      </c>
      <c r="I169" s="11" t="str">
        <f t="shared" si="2"/>
        <v>.</v>
      </c>
    </row>
    <row r="170" spans="1:9" ht="25" x14ac:dyDescent="0.25">
      <c r="A170" s="42" t="str">
        <f>'8C-ACCOUNTANTS'!B28</f>
        <v>EC</v>
      </c>
      <c r="B170" s="42" t="str">
        <f>'8C-ACCOUNTANTS'!A28</f>
        <v>Q8c.1.1_10</v>
      </c>
      <c r="C170" s="42" t="str">
        <f>LEFT('8C-ACCOUNTANTS'!E$18,FIND("(Q",'8C-ACCOUNTANTS'!E$18)-2)&amp;" - "&amp;'8C-ACCOUNTANTS'!F28</f>
        <v>Do accountants have exclusive or shared exclusive rights to provide any of the activities listed below? - Non-statutory audit</v>
      </c>
      <c r="D170" s="42" t="str">
        <f>IF(OR('8C-ACCOUNTANTS'!B28="N",'8C-ACCOUNTANTS'!B28="NI"),"N",'8C-ACCOUNTANTS'!C28)</f>
        <v>Q8c.1.1_10</v>
      </c>
      <c r="E170" s="42" t="s">
        <v>1323</v>
      </c>
      <c r="F170" s="42" t="str">
        <f>'8C-ACCOUNTANTS'!V28</f>
        <v>no exclusive right</v>
      </c>
      <c r="G170" s="42" t="str">
        <f>'8C-ACCOUNTANTS'!AP28</f>
        <v>.</v>
      </c>
      <c r="H170" s="42">
        <f>'8C-ACCOUNTANTS'!AQ28</f>
        <v>0</v>
      </c>
      <c r="I170" s="11" t="str">
        <f t="shared" si="2"/>
        <v>.</v>
      </c>
    </row>
    <row r="171" spans="1:9" ht="25" x14ac:dyDescent="0.25">
      <c r="A171" s="42" t="str">
        <f>'8C-ACCOUNTANTS'!B29</f>
        <v>EC</v>
      </c>
      <c r="B171" s="42" t="str">
        <f>'8C-ACCOUNTANTS'!A29</f>
        <v>Q8c.1.1_11</v>
      </c>
      <c r="C171" s="42" t="str">
        <f>LEFT('8C-ACCOUNTANTS'!E$18,FIND("(Q",'8C-ACCOUNTANTS'!E$18)-2)&amp;" - "&amp;'8C-ACCOUNTANTS'!F29</f>
        <v xml:space="preserve">Do accountants have exclusive or shared exclusive rights to provide any of the activities listed below? - Public sector audit  </v>
      </c>
      <c r="D171" s="42" t="str">
        <f>IF(OR('8C-ACCOUNTANTS'!B29="N",'8C-ACCOUNTANTS'!B29="NI"),"N",'8C-ACCOUNTANTS'!C29)</f>
        <v>Q8c.1.1_11</v>
      </c>
      <c r="E171" s="42" t="s">
        <v>1324</v>
      </c>
      <c r="F171" s="42" t="str">
        <f>'8C-ACCOUNTANTS'!V29</f>
        <v>no exclusive right</v>
      </c>
      <c r="G171" s="42" t="str">
        <f>'8C-ACCOUNTANTS'!AP29</f>
        <v>.</v>
      </c>
      <c r="H171" s="42">
        <f>'8C-ACCOUNTANTS'!AQ29</f>
        <v>0</v>
      </c>
      <c r="I171" s="11" t="str">
        <f t="shared" si="2"/>
        <v>.</v>
      </c>
    </row>
    <row r="172" spans="1:9" ht="25" x14ac:dyDescent="0.25">
      <c r="A172" s="42" t="str">
        <f>'8C-ACCOUNTANTS'!B30</f>
        <v>EC</v>
      </c>
      <c r="B172" s="42" t="str">
        <f>'8C-ACCOUNTANTS'!A30</f>
        <v>Q8c.1.1_12</v>
      </c>
      <c r="C172" s="42" t="str">
        <f>LEFT('8C-ACCOUNTANTS'!E$18,FIND("(Q",'8C-ACCOUNTANTS'!E$18)-2)&amp;" - "&amp;'8C-ACCOUNTANTS'!F30</f>
        <v>Do accountants have exclusive or shared exclusive rights to provide any of the activities listed below? - Audit of mergers and of contribution in kind</v>
      </c>
      <c r="D172" s="42" t="str">
        <f>IF(OR('8C-ACCOUNTANTS'!B30="N",'8C-ACCOUNTANTS'!B30="NI"),"N",'8C-ACCOUNTANTS'!C30)</f>
        <v>Q8c.1.1_12</v>
      </c>
      <c r="E172" s="42" t="s">
        <v>1325</v>
      </c>
      <c r="F172" s="42" t="str">
        <f>'8C-ACCOUNTANTS'!V30</f>
        <v>no exclusive right</v>
      </c>
      <c r="G172" s="42" t="str">
        <f>'8C-ACCOUNTANTS'!AP30</f>
        <v>.</v>
      </c>
      <c r="H172" s="42">
        <f>'8C-ACCOUNTANTS'!AQ30</f>
        <v>0</v>
      </c>
      <c r="I172" s="11" t="str">
        <f t="shared" si="2"/>
        <v>.</v>
      </c>
    </row>
    <row r="173" spans="1:9" ht="25" x14ac:dyDescent="0.25">
      <c r="A173" s="42" t="str">
        <f>'8C-ACCOUNTANTS'!B31</f>
        <v>EC</v>
      </c>
      <c r="B173" s="42" t="str">
        <f>'8C-ACCOUNTANTS'!A31</f>
        <v>Q8c.1.1_13</v>
      </c>
      <c r="C173" s="42" t="str">
        <f>LEFT('8C-ACCOUNTANTS'!E$18,FIND("(Q",'8C-ACCOUNTANTS'!E$18)-2)&amp;" - "&amp;'8C-ACCOUNTANTS'!F31</f>
        <v xml:space="preserve">Do accountants have exclusive or shared exclusive rights to provide any of the activities listed below? - Management consultancy, including financial planning </v>
      </c>
      <c r="D173" s="42" t="str">
        <f>IF(OR('8C-ACCOUNTANTS'!B31="N",'8C-ACCOUNTANTS'!B31="NI"),"N",'8C-ACCOUNTANTS'!C31)</f>
        <v>Q8c.1.1_13</v>
      </c>
      <c r="E173" s="42" t="s">
        <v>1326</v>
      </c>
      <c r="F173" s="42" t="str">
        <f>'8C-ACCOUNTANTS'!V31</f>
        <v>no exclusive right</v>
      </c>
      <c r="G173" s="42" t="str">
        <f>'8C-ACCOUNTANTS'!AP31</f>
        <v>.</v>
      </c>
      <c r="H173" s="42">
        <f>'8C-ACCOUNTANTS'!AQ31</f>
        <v>0</v>
      </c>
      <c r="I173" s="11" t="str">
        <f t="shared" si="2"/>
        <v>.</v>
      </c>
    </row>
    <row r="174" spans="1:9" ht="25" x14ac:dyDescent="0.25">
      <c r="A174" s="42" t="str">
        <f>'8C-ACCOUNTANTS'!B32</f>
        <v>EC</v>
      </c>
      <c r="B174" s="42" t="str">
        <f>'8C-ACCOUNTANTS'!A32</f>
        <v>Q8c.1.1_14</v>
      </c>
      <c r="C174" s="42" t="str">
        <f>LEFT('8C-ACCOUNTANTS'!E$18,FIND("(Q",'8C-ACCOUNTANTS'!E$18)-2)&amp;" - "&amp;'8C-ACCOUNTANTS'!F32</f>
        <v>Do accountants have exclusive or shared exclusive rights to provide any of the activities listed below? - Others - 1</v>
      </c>
      <c r="D174" s="42" t="str">
        <f>IF(OR('8C-ACCOUNTANTS'!B32="N",'8C-ACCOUNTANTS'!B32="NI"),"N",'8C-ACCOUNTANTS'!C32)</f>
        <v>Q8c.1.1_14</v>
      </c>
      <c r="E174" s="42" t="s">
        <v>1327</v>
      </c>
      <c r="F174" s="42" t="str">
        <f>'8C-ACCOUNTANTS'!V32</f>
        <v>.</v>
      </c>
      <c r="G174" s="42" t="str">
        <f>'8C-ACCOUNTANTS'!AP32</f>
        <v>.</v>
      </c>
      <c r="H174" s="42">
        <f>'8C-ACCOUNTANTS'!AQ32</f>
        <v>0</v>
      </c>
      <c r="I174" s="11" t="str">
        <f t="shared" si="2"/>
        <v>.</v>
      </c>
    </row>
    <row r="175" spans="1:9" ht="25" x14ac:dyDescent="0.25">
      <c r="A175" s="42" t="str">
        <f>'8C-ACCOUNTANTS'!B33</f>
        <v>N</v>
      </c>
      <c r="B175" s="42" t="str">
        <f>'8C-ACCOUNTANTS'!A33</f>
        <v>Q8c.1.1_15</v>
      </c>
      <c r="C175" s="42" t="str">
        <f>LEFT('8C-ACCOUNTANTS'!E$18,FIND("(Q",'8C-ACCOUNTANTS'!E$18)-2)&amp;" - "&amp;'8C-ACCOUNTANTS'!F33</f>
        <v>Do accountants have exclusive or shared exclusive rights to provide any of the activities listed below? - Others - 2</v>
      </c>
      <c r="D175" s="42" t="str">
        <f>IF(OR('8C-ACCOUNTANTS'!B33="N",'8C-ACCOUNTANTS'!B33="NI"),"N",'8C-ACCOUNTANTS'!C33)</f>
        <v>N</v>
      </c>
      <c r="E175" s="42" t="s">
        <v>0</v>
      </c>
      <c r="F175" s="42" t="str">
        <f>'8C-ACCOUNTANTS'!V33</f>
        <v/>
      </c>
      <c r="G175" s="42" t="str">
        <f>'8C-ACCOUNTANTS'!AP33</f>
        <v>.</v>
      </c>
      <c r="H175" s="42">
        <f>'8C-ACCOUNTANTS'!AQ33</f>
        <v>0</v>
      </c>
      <c r="I175" s="11" t="str">
        <f t="shared" si="2"/>
        <v>.</v>
      </c>
    </row>
    <row r="176" spans="1:9" ht="25" x14ac:dyDescent="0.25">
      <c r="A176" s="42" t="str">
        <f>'8C-ACCOUNTANTS'!B34</f>
        <v>N</v>
      </c>
      <c r="B176" s="42" t="str">
        <f>'8C-ACCOUNTANTS'!A34</f>
        <v>Q8c.1.1_16</v>
      </c>
      <c r="C176" s="42" t="str">
        <f>LEFT('8C-ACCOUNTANTS'!E$18,FIND("(Q",'8C-ACCOUNTANTS'!E$18)-2)&amp;" - "&amp;'8C-ACCOUNTANTS'!F34</f>
        <v>Do accountants have exclusive or shared exclusive rights to provide any of the activities listed below? - Others - 3</v>
      </c>
      <c r="D176" s="42" t="str">
        <f>IF(OR('8C-ACCOUNTANTS'!B34="N",'8C-ACCOUNTANTS'!B34="NI"),"N",'8C-ACCOUNTANTS'!C34)</f>
        <v>N</v>
      </c>
      <c r="E176" s="42" t="s">
        <v>0</v>
      </c>
      <c r="F176" s="42" t="str">
        <f>'8C-ACCOUNTANTS'!V34</f>
        <v/>
      </c>
      <c r="G176" s="42" t="str">
        <f>'8C-ACCOUNTANTS'!AP34</f>
        <v>.</v>
      </c>
      <c r="H176" s="42">
        <f>'8C-ACCOUNTANTS'!AQ34</f>
        <v>0</v>
      </c>
      <c r="I176" s="11" t="str">
        <f t="shared" si="2"/>
        <v>.</v>
      </c>
    </row>
    <row r="177" spans="1:9" ht="25" x14ac:dyDescent="0.25">
      <c r="A177" s="42" t="str">
        <f>'8C-ACCOUNTANTS'!B35</f>
        <v>N</v>
      </c>
      <c r="B177" s="42" t="str">
        <f>'8C-ACCOUNTANTS'!A35</f>
        <v>Q8c.1.1_17</v>
      </c>
      <c r="C177" s="42" t="str">
        <f>LEFT('8C-ACCOUNTANTS'!E$18,FIND("(Q",'8C-ACCOUNTANTS'!E$18)-2)&amp;" - "&amp;'8C-ACCOUNTANTS'!F35</f>
        <v>Do accountants have exclusive or shared exclusive rights to provide any of the activities listed below? - Others - 4</v>
      </c>
      <c r="D177" s="42" t="str">
        <f>IF(OR('8C-ACCOUNTANTS'!B35="N",'8C-ACCOUNTANTS'!B35="NI"),"N",'8C-ACCOUNTANTS'!C35)</f>
        <v>N</v>
      </c>
      <c r="E177" s="42" t="s">
        <v>0</v>
      </c>
      <c r="F177" s="42" t="str">
        <f>'8C-ACCOUNTANTS'!V35</f>
        <v/>
      </c>
      <c r="G177" s="42" t="str">
        <f>'8C-ACCOUNTANTS'!AP35</f>
        <v>.</v>
      </c>
      <c r="H177" s="42">
        <f>'8C-ACCOUNTANTS'!AQ35</f>
        <v>0</v>
      </c>
      <c r="I177" s="11" t="str">
        <f t="shared" si="2"/>
        <v>.</v>
      </c>
    </row>
    <row r="178" spans="1:9" ht="25" x14ac:dyDescent="0.25">
      <c r="A178" s="42" t="str">
        <f>'8C-ACCOUNTANTS'!B36</f>
        <v>I</v>
      </c>
      <c r="B178" s="42" t="str">
        <f>'8C-ACCOUNTANTS'!A36</f>
        <v>Q8c.1.1a</v>
      </c>
      <c r="C178" s="42" t="str">
        <f>LEFT('8C-ACCOUNTANTS'!E36,FIND("(Q",'8C-ACCOUNTANTS'!E36)-2)</f>
        <v>Please provide a link to the law/regulation that specifies which activities are reserved to accountants</v>
      </c>
      <c r="D178" s="42" t="str">
        <f>IF(OR('8C-ACCOUNTANTS'!B36="N",'8C-ACCOUNTANTS'!B36="NI"),"N",'8C-ACCOUNTANTS'!C36)</f>
        <v>Q8c.1.1a</v>
      </c>
      <c r="E178" s="42" t="s">
        <v>1328</v>
      </c>
      <c r="F178" s="42" t="str">
        <f>'8C-ACCOUNTANTS'!V36</f>
        <v>.</v>
      </c>
      <c r="G178" s="42" t="str">
        <f>'8C-ACCOUNTANTS'!AP36</f>
        <v>.</v>
      </c>
      <c r="H178" s="42">
        <f>'8C-ACCOUNTANTS'!AQ36</f>
        <v>0</v>
      </c>
      <c r="I178" s="11" t="str">
        <f t="shared" si="2"/>
        <v>.</v>
      </c>
    </row>
    <row r="179" spans="1:9" x14ac:dyDescent="0.25">
      <c r="A179" s="42" t="str">
        <f>'8C-ACCOUNTANTS'!B37</f>
        <v>E</v>
      </c>
      <c r="B179" s="42" t="str">
        <f>'8C-ACCOUNTANTS'!A37</f>
        <v>Q8c.1.2</v>
      </c>
      <c r="C179" s="42" t="str">
        <f>LEFT('8C-ACCOUNTANTS'!E37,FIND("(Q",'8C-ACCOUNTANTS'!E37)-2)</f>
        <v>Is the professional title of accountants protected by the law?</v>
      </c>
      <c r="D179" s="42" t="str">
        <f>IF(OR('8C-ACCOUNTANTS'!B37="N",'8C-ACCOUNTANTS'!B37="NI"),"N",'8C-ACCOUNTANTS'!C37)</f>
        <v>Q8c.1.2</v>
      </c>
      <c r="E179" s="42" t="s">
        <v>1329</v>
      </c>
      <c r="F179" s="42" t="str">
        <f>'8C-ACCOUNTANTS'!V37</f>
        <v>no</v>
      </c>
      <c r="G179" s="42" t="str">
        <f>'8C-ACCOUNTANTS'!AP37</f>
        <v>.</v>
      </c>
      <c r="H179" s="42">
        <f>'8C-ACCOUNTANTS'!AQ37</f>
        <v>0</v>
      </c>
      <c r="I179" s="11" t="str">
        <f t="shared" si="2"/>
        <v>.</v>
      </c>
    </row>
    <row r="180" spans="1:9" ht="25" x14ac:dyDescent="0.25">
      <c r="A180" s="42" t="str">
        <f>'8C-ACCOUNTANTS'!B38</f>
        <v>I</v>
      </c>
      <c r="B180" s="42" t="str">
        <f>'8C-ACCOUNTANTS'!A38</f>
        <v>Q8c.1.2a</v>
      </c>
      <c r="C180" s="42" t="str">
        <f>LEFT('8C-ACCOUNTANTS'!E38,FIND("(Q",'8C-ACCOUNTANTS'!E38)-2)</f>
        <v>Please provide a link to the law/regulation that establishes the protection of the title</v>
      </c>
      <c r="D180" s="42" t="str">
        <f>IF(OR('8C-ACCOUNTANTS'!B38="N",'8C-ACCOUNTANTS'!B38="NI"),"N",'8C-ACCOUNTANTS'!C38)</f>
        <v>Q8c.1.2a</v>
      </c>
      <c r="E180" s="42" t="s">
        <v>1295</v>
      </c>
      <c r="F180" s="42" t="str">
        <f>'8C-ACCOUNTANTS'!V38</f>
        <v>.</v>
      </c>
      <c r="G180" s="42" t="str">
        <f>'8C-ACCOUNTANTS'!AP38</f>
        <v>.</v>
      </c>
      <c r="H180" s="42">
        <f>'8C-ACCOUNTANTS'!AQ38</f>
        <v>0</v>
      </c>
      <c r="I180" s="11" t="str">
        <f t="shared" si="2"/>
        <v>.</v>
      </c>
    </row>
    <row r="181" spans="1:9" ht="37.5" x14ac:dyDescent="0.25">
      <c r="A181" s="42" t="str">
        <f>'8C-ACCOUNTANTS'!B39</f>
        <v>NI</v>
      </c>
      <c r="B181" s="42" t="str">
        <f>'8C-ACCOUNTANTS'!A39</f>
        <v>Q8c.1.3</v>
      </c>
      <c r="C181" s="42" t="str">
        <f>LEFT('8C-ACCOUNTANTS'!E39,FIND("(Q",'8C-ACCOUNTANTS'!E39)-2)</f>
        <v>If the profession of accountant is certified (title is protected but there are no reserved activities), is there a single authority that can issue such a certification or more than one?</v>
      </c>
      <c r="D181" s="42" t="str">
        <f>IF(OR('8C-ACCOUNTANTS'!B39="N",'8C-ACCOUNTANTS'!B39="NI"),"N",'8C-ACCOUNTANTS'!C39)</f>
        <v>N</v>
      </c>
      <c r="E181" s="42" t="s">
        <v>0</v>
      </c>
      <c r="F181" s="42" t="str">
        <f>'8C-ACCOUNTANTS'!V39</f>
        <v>no special regulation</v>
      </c>
      <c r="G181" s="42" t="str">
        <f>'8C-ACCOUNTANTS'!AP39</f>
        <v>.</v>
      </c>
      <c r="H181" s="42">
        <f>'8C-ACCOUNTANTS'!AQ39</f>
        <v>0</v>
      </c>
      <c r="I181" s="11" t="str">
        <f t="shared" si="2"/>
        <v>.</v>
      </c>
    </row>
    <row r="182" spans="1:9" ht="25" x14ac:dyDescent="0.25">
      <c r="A182" s="42" t="str">
        <f>'8C-ACCOUNTANTS'!B40</f>
        <v>E</v>
      </c>
      <c r="B182" s="42" t="str">
        <f>'8C-ACCOUNTANTS'!A40</f>
        <v>Q8c.1.4</v>
      </c>
      <c r="C182" s="42" t="str">
        <f>LEFT('8C-ACCOUNTANTS'!E40,FIND("(Q",'8C-ACCOUNTANTS'!E40)-2)</f>
        <v>How many pathways are there to obtain the qualifications to legally practice the profession?</v>
      </c>
      <c r="D182" s="42" t="str">
        <f>IF(OR('8C-ACCOUNTANTS'!B40="N",'8C-ACCOUNTANTS'!B40="NI"),"N",'8C-ACCOUNTANTS'!C40)</f>
        <v>Q8c.3.1</v>
      </c>
      <c r="E182" s="42" t="s">
        <v>1251</v>
      </c>
      <c r="F182" s="42" t="str">
        <f>'8C-ACCOUNTANTS'!V40</f>
        <v xml:space="preserve">three or more pathways </v>
      </c>
      <c r="G182" s="42" t="str">
        <f>'8C-ACCOUNTANTS'!AP40</f>
        <v>.</v>
      </c>
      <c r="H182" s="42">
        <f>'8C-ACCOUNTANTS'!AQ40</f>
        <v>0</v>
      </c>
      <c r="I182" s="11" t="str">
        <f t="shared" si="2"/>
        <v>.</v>
      </c>
    </row>
    <row r="183" spans="1:9" ht="37.5" x14ac:dyDescent="0.25">
      <c r="A183" s="42" t="str">
        <f>'8C-ACCOUNTANTS'!B41</f>
        <v>I</v>
      </c>
      <c r="B183" s="42" t="str">
        <f>'8C-ACCOUNTANTS'!A41</f>
        <v>Q8c.1.4a</v>
      </c>
      <c r="C183" s="42" t="str">
        <f>LEFT('8C-ACCOUNTANTS'!E41,FIND("(Q",'8C-ACCOUNTANTS'!E41)-2)</f>
        <v>Please describe the pathways and explain what each one requires and how they differ</v>
      </c>
      <c r="D183" s="42" t="str">
        <f>IF(OR('8C-ACCOUNTANTS'!B41="N",'8C-ACCOUNTANTS'!B41="NI"),"N",'8C-ACCOUNTANTS'!C41)</f>
        <v>Q8c.3.1a</v>
      </c>
      <c r="E183" s="42" t="s">
        <v>1252</v>
      </c>
      <c r="F183" s="42" t="str">
        <f>'8C-ACCOUNTANTS'!V41</f>
        <v>.</v>
      </c>
      <c r="G183" s="42" t="str">
        <f>'8C-ACCOUNTANTS'!AP41</f>
        <v>.</v>
      </c>
      <c r="H183" s="42">
        <f>'8C-ACCOUNTANTS'!AQ41</f>
        <v>0</v>
      </c>
      <c r="I183" s="11" t="str">
        <f t="shared" si="2"/>
        <v>.</v>
      </c>
    </row>
    <row r="184" spans="1:9" ht="25" x14ac:dyDescent="0.25">
      <c r="A184" s="42" t="str">
        <f>'8C-ACCOUNTANTS'!B42</f>
        <v>NI</v>
      </c>
      <c r="B184" s="42" t="str">
        <f>'8C-ACCOUNTANTS'!A42</f>
        <v>Q8c.1.4b</v>
      </c>
      <c r="C184" s="42" t="str">
        <f>LEFT('8C-ACCOUNTANTS'!E42,FIND("(Q",'8C-ACCOUNTANTS'!E42)-2)</f>
        <v>Please provide a link to the law/regulation that regulates/outlines the pathway/pathways to access the profession</v>
      </c>
      <c r="D184" s="42" t="str">
        <f>IF(OR('8C-ACCOUNTANTS'!B42="N",'8C-ACCOUNTANTS'!B42="NI"),"N",'8C-ACCOUNTANTS'!C42)</f>
        <v>N</v>
      </c>
      <c r="E184" s="42" t="s">
        <v>0</v>
      </c>
      <c r="F184" s="42" t="str">
        <f>'8C-ACCOUNTANTS'!V42</f>
        <v/>
      </c>
      <c r="G184" s="42" t="str">
        <f>'8C-ACCOUNTANTS'!AP42</f>
        <v>.</v>
      </c>
      <c r="H184" s="42">
        <f>'8C-ACCOUNTANTS'!AQ42</f>
        <v>0</v>
      </c>
      <c r="I184" s="11" t="str">
        <f t="shared" si="2"/>
        <v>.</v>
      </c>
    </row>
    <row r="185" spans="1:9" ht="37.5" x14ac:dyDescent="0.25">
      <c r="A185" s="42" t="str">
        <f>'8C-ACCOUNTANTS'!B43</f>
        <v>E</v>
      </c>
      <c r="B185" s="42" t="str">
        <f>'8C-ACCOUNTANTS'!A43</f>
        <v>Q8c.1.5</v>
      </c>
      <c r="C185" s="42" t="str">
        <f>LEFT('8C-ACCOUNTANTS'!E43,FIND("(Q",'8C-ACCOUNTANTS'!E43)-2)</f>
        <v>Is there a requirement to pass one or more professional examinations in order to legally practice the profession or to obtain the professional title when this is protected by the law?</v>
      </c>
      <c r="D185" s="42" t="str">
        <f>IF(OR('8C-ACCOUNTANTS'!B43="N",'8C-ACCOUNTANTS'!B43="NI"),"N",'8C-ACCOUNTANTS'!C43)</f>
        <v>Q8c.3.5</v>
      </c>
      <c r="E185" s="42" t="s">
        <v>1297</v>
      </c>
      <c r="F185" s="42" t="str">
        <f>'8C-ACCOUNTANTS'!V43</f>
        <v>no</v>
      </c>
      <c r="G185" s="42" t="str">
        <f>'8C-ACCOUNTANTS'!AP43</f>
        <v>.</v>
      </c>
      <c r="H185" s="42">
        <f>'8C-ACCOUNTANTS'!AQ43</f>
        <v>0</v>
      </c>
      <c r="I185" s="11" t="str">
        <f t="shared" si="2"/>
        <v>.</v>
      </c>
    </row>
    <row r="186" spans="1:9" ht="39.75" customHeight="1" x14ac:dyDescent="0.25">
      <c r="A186" s="42" t="str">
        <f>'8C-ACCOUNTANTS'!B44</f>
        <v>NI</v>
      </c>
      <c r="B186" s="42" t="str">
        <f>'8C-ACCOUNTANTS'!A44</f>
        <v>Q8c.1.5a</v>
      </c>
      <c r="C186" s="42" t="str">
        <f>LEFT('8C-ACCOUNTANTS'!F44,FIND("(Q",'8C-ACCOUNTANTS'!F44)-2)</f>
        <v>If you have answered Yes to the question above, how many professional examinations are required in order to legally practice as an accountant or to obtain the professional title when this is protected by the law?</v>
      </c>
      <c r="D186" s="42" t="str">
        <f>IF(OR('8C-ACCOUNTANTS'!B44="N",'8C-ACCOUNTANTS'!B44="NI"),"N",'8C-ACCOUNTANTS'!C44)</f>
        <v>N</v>
      </c>
      <c r="E186" s="42" t="s">
        <v>0</v>
      </c>
      <c r="F186" s="42" t="str">
        <f>'8C-ACCOUNTANTS'!V44</f>
        <v>not applicable</v>
      </c>
      <c r="G186" s="42" t="str">
        <f>'8C-ACCOUNTANTS'!AP44</f>
        <v>.</v>
      </c>
      <c r="H186" s="42">
        <f>'8C-ACCOUNTANTS'!AQ44</f>
        <v>0</v>
      </c>
      <c r="I186" s="11" t="str">
        <f t="shared" si="2"/>
        <v>.</v>
      </c>
    </row>
    <row r="187" spans="1:9" ht="39.75" customHeight="1" x14ac:dyDescent="0.25">
      <c r="A187" s="42" t="str">
        <f>'8C-ACCOUNTANTS'!B46</f>
        <v>E</v>
      </c>
      <c r="B187" s="42" t="str">
        <f>'8C-ACCOUNTANTS'!A46</f>
        <v>Q8c.2.1</v>
      </c>
      <c r="C187" s="42" t="str">
        <f>LEFT('8C-ACCOUNTANTS'!E46,FIND("(Q",'8C-ACCOUNTANTS'!E46)-2)</f>
        <v>Is it compulsory to be a member of a professional organization for an individual in order to legally practice as an accountant or to obtain the professional title when this is protected by the law?</v>
      </c>
      <c r="D187" s="42" t="str">
        <f>IF(OR('8C-ACCOUNTANTS'!B46="N",'8C-ACCOUNTANTS'!B46="NI"),"N",'8C-ACCOUNTANTS'!C46)</f>
        <v>Q8c.3.6</v>
      </c>
      <c r="E187" s="42" t="s">
        <v>1330</v>
      </c>
      <c r="F187" s="42" t="str">
        <f>'8C-ACCOUNTANTS'!V46</f>
        <v>no</v>
      </c>
      <c r="G187" s="42" t="str">
        <f>'8C-ACCOUNTANTS'!AP46</f>
        <v>.</v>
      </c>
      <c r="H187" s="42">
        <f>'8C-ACCOUNTANTS'!AQ46</f>
        <v>0</v>
      </c>
      <c r="I187" s="11" t="str">
        <f t="shared" si="2"/>
        <v>.</v>
      </c>
    </row>
    <row r="188" spans="1:9" ht="39.75" customHeight="1" x14ac:dyDescent="0.25">
      <c r="A188" s="42" t="str">
        <f>'8C-ACCOUNTANTS'!B47</f>
        <v>I</v>
      </c>
      <c r="B188" s="42" t="str">
        <f>'8C-ACCOUNTANTS'!A47</f>
        <v>Q8c.2.1a</v>
      </c>
      <c r="C188" s="42" t="str">
        <f>LEFT('8C-ACCOUNTANTS'!E47,FIND("(Q",'8C-ACCOUNTANTS'!E47)-2)</f>
        <v>Please provide a link to the law/regulation that imposes this obligation</v>
      </c>
      <c r="D188" s="42" t="str">
        <f>IF(OR('8C-ACCOUNTANTS'!B47="N",'8C-ACCOUNTANTS'!B47="NI"),"N",'8C-ACCOUNTANTS'!C47)</f>
        <v>Q8c.3.6a</v>
      </c>
      <c r="E188" s="42" t="s">
        <v>1255</v>
      </c>
      <c r="F188" s="42" t="str">
        <f>'8C-ACCOUNTANTS'!V47</f>
        <v>.</v>
      </c>
      <c r="G188" s="42" t="str">
        <f>'8C-ACCOUNTANTS'!AP47</f>
        <v>.</v>
      </c>
      <c r="H188" s="42">
        <f>'8C-ACCOUNTANTS'!AQ47</f>
        <v>0</v>
      </c>
      <c r="I188" s="11" t="str">
        <f t="shared" si="2"/>
        <v>.</v>
      </c>
    </row>
    <row r="189" spans="1:9" ht="37.5" x14ac:dyDescent="0.25">
      <c r="A189" s="42" t="str">
        <f>'8C-ACCOUNTANTS'!B48</f>
        <v>N</v>
      </c>
      <c r="B189" s="42" t="str">
        <f>'8C-ACCOUNTANTS'!A48</f>
        <v>Q8c.2.2</v>
      </c>
      <c r="C189" s="42" t="str">
        <f>LEFT('8C-ACCOUNTANTS'!E48,FIND("(Q",'8C-ACCOUNTANTS'!E48)-2)</f>
        <v>Are there territorial restrictions to the ability of accountants to practice within your country, imposed by law or self-regulation by professional bodies (or a combination of the two)?</v>
      </c>
      <c r="D189" s="42" t="str">
        <f>IF(OR('8C-ACCOUNTANTS'!B48="N",'8C-ACCOUNTANTS'!B48="NI"),"N",'8C-ACCOUNTANTS'!C48)</f>
        <v>N</v>
      </c>
      <c r="E189" s="42" t="s">
        <v>0</v>
      </c>
      <c r="F189" s="42" t="str">
        <f>'8C-ACCOUNTANTS'!V48</f>
        <v/>
      </c>
      <c r="G189" s="42" t="str">
        <f>'8C-ACCOUNTANTS'!AP48</f>
        <v>.</v>
      </c>
      <c r="H189" s="42">
        <f>'8C-ACCOUNTANTS'!AQ48</f>
        <v>0</v>
      </c>
      <c r="I189" s="11" t="str">
        <f t="shared" si="2"/>
        <v>.</v>
      </c>
    </row>
    <row r="190" spans="1:9" ht="25" x14ac:dyDescent="0.25">
      <c r="A190" s="42" t="str">
        <f>'8C-ACCOUNTANTS'!B49</f>
        <v>I</v>
      </c>
      <c r="B190" s="42" t="str">
        <f>'8C-ACCOUNTANTS'!A49</f>
        <v>Q8c.2.2a</v>
      </c>
      <c r="C190" s="42" t="str">
        <f>LEFT('8C-ACCOUNTANTS'!E49,FIND("(Q",'8C-ACCOUNTANTS'!E49)-2)</f>
        <v>Please provide a link to the law/regulation that imposes such restrictions</v>
      </c>
      <c r="D190" s="42" t="str">
        <f>IF(OR('8C-ACCOUNTANTS'!B49="N",'8C-ACCOUNTANTS'!B49="NI"),"N",'8C-ACCOUNTANTS'!C49)</f>
        <v>Q8c.2.2a</v>
      </c>
      <c r="E190" s="42" t="s">
        <v>1256</v>
      </c>
      <c r="F190" s="42" t="str">
        <f>'8C-ACCOUNTANTS'!V49</f>
        <v>.</v>
      </c>
      <c r="G190" s="42" t="str">
        <f>'8C-ACCOUNTANTS'!AP49</f>
        <v>.</v>
      </c>
      <c r="H190" s="42">
        <f>'8C-ACCOUNTANTS'!AQ49</f>
        <v>0</v>
      </c>
      <c r="I190" s="11" t="str">
        <f t="shared" si="2"/>
        <v>.</v>
      </c>
    </row>
    <row r="191" spans="1:9" ht="25" x14ac:dyDescent="0.25">
      <c r="A191" s="42" t="str">
        <f>'8C-ACCOUNTANTS'!B50</f>
        <v>EC</v>
      </c>
      <c r="B191" s="42" t="str">
        <f>'8C-ACCOUNTANTS'!A50</f>
        <v>Q8c.2.3</v>
      </c>
      <c r="C191" s="42" t="str">
        <f>LEFT('8C-ACCOUNTANTS'!E50,FIND("(Q",'8C-ACCOUNTANTS'!E50)-2)</f>
        <v>Are there restrictions on the legal form of business (whether imposed by law or self-regulation by professional bodies, or a combination of the two)?</v>
      </c>
      <c r="D191" s="42" t="str">
        <f>IF(OR('8C-ACCOUNTANTS'!B50="N",'8C-ACCOUNTANTS'!B50="NI"),"N",'8C-ACCOUNTANTS'!C50)</f>
        <v>Q8c.4.1</v>
      </c>
      <c r="E191" s="42" t="s">
        <v>1257</v>
      </c>
      <c r="F191" s="42" t="str">
        <f>'8C-ACCOUNTANTS'!V50</f>
        <v>no restrictions on legal form</v>
      </c>
      <c r="G191" s="42" t="str">
        <f>'8C-ACCOUNTANTS'!AP50</f>
        <v>.</v>
      </c>
      <c r="H191" s="42">
        <f>'8C-ACCOUNTANTS'!AQ50</f>
        <v>0</v>
      </c>
      <c r="I191" s="11" t="str">
        <f t="shared" si="2"/>
        <v>.</v>
      </c>
    </row>
    <row r="192" spans="1:9" ht="25" x14ac:dyDescent="0.25">
      <c r="A192" s="42" t="str">
        <f>'8C-ACCOUNTANTS'!B51</f>
        <v>I</v>
      </c>
      <c r="B192" s="42" t="str">
        <f>'8C-ACCOUNTANTS'!A51</f>
        <v>Q8c.2.3a</v>
      </c>
      <c r="C192" s="42" t="str">
        <f>LEFT('8C-ACCOUNTANTS'!E51,FIND("(Q",'8C-ACCOUNTANTS'!E51)-2)</f>
        <v>Please provide a link to the law/regulation that imposes restrictions on the legal form of business, and specify which articles/commas in the comment column</v>
      </c>
      <c r="D192" s="42" t="str">
        <f>IF(OR('8C-ACCOUNTANTS'!B51="N",'8C-ACCOUNTANTS'!B51="NI"),"N",'8C-ACCOUNTANTS'!C51)</f>
        <v>Q8c.4.1a</v>
      </c>
      <c r="E192" s="42" t="s">
        <v>1255</v>
      </c>
      <c r="F192" s="42" t="str">
        <f>'8C-ACCOUNTANTS'!V51</f>
        <v>.</v>
      </c>
      <c r="G192" s="42" t="str">
        <f>'8C-ACCOUNTANTS'!AP51</f>
        <v>.</v>
      </c>
      <c r="H192" s="42">
        <f>'8C-ACCOUNTANTS'!AQ51</f>
        <v>0</v>
      </c>
      <c r="I192" s="11" t="str">
        <f t="shared" si="2"/>
        <v>.</v>
      </c>
    </row>
    <row r="193" spans="1:11" ht="25" x14ac:dyDescent="0.25">
      <c r="A193" s="42" t="str">
        <f>'8C-ACCOUNTANTS'!B52</f>
        <v>E</v>
      </c>
      <c r="B193" s="42" t="str">
        <f>'8C-ACCOUNTANTS'!A52</f>
        <v>Q8c.2.4</v>
      </c>
      <c r="C193" s="42" t="str">
        <f>LEFT('8C-ACCOUNTANTS'!E52,FIND("(Q",'8C-ACCOUNTANTS'!E52)-2)</f>
        <v>Can non-accountants have ownership-type interest in an accounting firm?</v>
      </c>
      <c r="D193" s="42" t="str">
        <f>IF(OR('8C-ACCOUNTANTS'!B52="N",'8C-ACCOUNTANTS'!B52="NI"),"N",'8C-ACCOUNTANTS'!C52)</f>
        <v>Q8c.4.2</v>
      </c>
      <c r="E193" s="42" t="s">
        <v>1331</v>
      </c>
      <c r="F193" s="42" t="str">
        <f>'8C-ACCOUNTANTS'!V52</f>
        <v>yes, up to 100% of the capital</v>
      </c>
      <c r="G193" s="42" t="str">
        <f>'8C-ACCOUNTANTS'!AP52</f>
        <v>.</v>
      </c>
      <c r="H193" s="42">
        <f>'8C-ACCOUNTANTS'!AQ52</f>
        <v>0</v>
      </c>
      <c r="I193" s="11" t="str">
        <f t="shared" si="2"/>
        <v>.</v>
      </c>
    </row>
    <row r="194" spans="1:11" ht="62.5" x14ac:dyDescent="0.25">
      <c r="A194" s="42" t="str">
        <f>'8C-ACCOUNTANTS'!B53</f>
        <v>E</v>
      </c>
      <c r="B194" s="42" t="str">
        <f>'8C-ACCOUNTANTS'!A53</f>
        <v>Q8c.2.5</v>
      </c>
      <c r="C194" s="42" t="str">
        <f>LEFT('8C-ACCOUNTANTS'!E53,FIND("(Q",'8C-ACCOUNTANTS'!E53)-2)</f>
        <v>Are there restrictions on which firms can have an ownership-type interest in an accounting firm (whether imposed by law or self-regulation by professional bodies, or a combination of the two)?</v>
      </c>
      <c r="D194" s="42" t="str">
        <f>IF(OR('8C-ACCOUNTANTS'!B53="N",'8C-ACCOUNTANTS'!B53="NI"),"N",'8C-ACCOUNTANTS'!C53)</f>
        <v>Q8c.4.3</v>
      </c>
      <c r="E194" s="42" t="s">
        <v>1332</v>
      </c>
      <c r="F194" s="42" t="str">
        <f>'8C-ACCOUNTANTS'!V53</f>
        <v>any firm can have an interest in a accountancy firm that covers more than 49% of the capital</v>
      </c>
      <c r="G194" s="42" t="str">
        <f>'8C-ACCOUNTANTS'!AP53</f>
        <v>.</v>
      </c>
      <c r="H194" s="42">
        <f>'8C-ACCOUNTANTS'!AQ53</f>
        <v>0</v>
      </c>
      <c r="I194" s="11" t="str">
        <f t="shared" si="2"/>
        <v>.</v>
      </c>
    </row>
    <row r="195" spans="1:11" ht="25" x14ac:dyDescent="0.25">
      <c r="A195" s="42" t="str">
        <f>'8C-ACCOUNTANTS'!B54</f>
        <v>I</v>
      </c>
      <c r="B195" s="42" t="str">
        <f>'8C-ACCOUNTANTS'!A54</f>
        <v>Q8c.2.5a</v>
      </c>
      <c r="C195" s="42" t="str">
        <f>LEFT('8C-ACCOUNTANTS'!E54,FIND("(Q",'8C-ACCOUNTANTS'!E54)-2)</f>
        <v>Please provide a link to the law/regulation that imposes these restrictions on ownership type interests</v>
      </c>
      <c r="D195" s="42" t="str">
        <f>IF(OR('8C-ACCOUNTANTS'!B54="N",'8C-ACCOUNTANTS'!B54="NI"),"N",'8C-ACCOUNTANTS'!C54)</f>
        <v>Q8c.4.3a</v>
      </c>
      <c r="E195" s="42" t="s">
        <v>1260</v>
      </c>
      <c r="F195" s="42" t="str">
        <f>'8C-ACCOUNTANTS'!V54</f>
        <v>.</v>
      </c>
      <c r="G195" s="42" t="str">
        <f>'8C-ACCOUNTANTS'!AP54</f>
        <v>.</v>
      </c>
      <c r="H195" s="42">
        <f>'8C-ACCOUNTANTS'!AQ54</f>
        <v>0</v>
      </c>
      <c r="I195" s="11" t="str">
        <f t="shared" ref="I195:I258" si="3">IF(H195=0,".",H195)</f>
        <v>.</v>
      </c>
    </row>
    <row r="196" spans="1:11" ht="25" x14ac:dyDescent="0.25">
      <c r="A196" s="42" t="str">
        <f>'8C-ACCOUNTANTS'!B55</f>
        <v>E</v>
      </c>
      <c r="B196" s="42" t="str">
        <f>'8C-ACCOUNTANTS'!A55</f>
        <v>Q8c.2.6</v>
      </c>
      <c r="C196" s="42" t="str">
        <f>LEFT('8C-ACCOUNTANTS'!E55,FIND("(Q",'8C-ACCOUNTANTS'!E55)-2)</f>
        <v xml:space="preserve">Can non-accountants have voting rights in an accounting firm? </v>
      </c>
      <c r="D196" s="42" t="str">
        <f>IF(OR('8C-ACCOUNTANTS'!B55="N",'8C-ACCOUNTANTS'!B55="NI"),"N",'8C-ACCOUNTANTS'!C55)</f>
        <v>Q8c.4.4</v>
      </c>
      <c r="E196" s="42" t="s">
        <v>1333</v>
      </c>
      <c r="F196" s="42" t="str">
        <f>'8C-ACCOUNTANTS'!V55</f>
        <v>yes, up to 100% of the voting rights</v>
      </c>
      <c r="G196" s="42" t="str">
        <f>'8C-ACCOUNTANTS'!AP55</f>
        <v>.</v>
      </c>
      <c r="H196" s="42">
        <f>'8C-ACCOUNTANTS'!AQ55</f>
        <v>0</v>
      </c>
      <c r="I196" s="11" t="str">
        <f t="shared" si="3"/>
        <v>.</v>
      </c>
    </row>
    <row r="197" spans="1:11" ht="50" x14ac:dyDescent="0.25">
      <c r="A197" s="42" t="str">
        <f>'8C-ACCOUNTANTS'!B56</f>
        <v>E</v>
      </c>
      <c r="B197" s="42" t="str">
        <f>'8C-ACCOUNTANTS'!A56</f>
        <v>Q8c.2.7</v>
      </c>
      <c r="C197" s="42" t="str">
        <f>LEFT('8C-ACCOUNTANTS'!E56,FIND("(Q",'8C-ACCOUNTANTS'!E56)-2)</f>
        <v>Are there restrictions on which firms can have voting rights in an accounting firm (whether imposed by law or self-regulation by professional bodies, or a combination of the two)?</v>
      </c>
      <c r="D197" s="42" t="str">
        <f>IF(OR('8C-ACCOUNTANTS'!B56="N",'8C-ACCOUNTANTS'!B56="NI"),"N",'8C-ACCOUNTANTS'!C56)</f>
        <v>Q8c.4.5</v>
      </c>
      <c r="E197" s="42" t="s">
        <v>1334</v>
      </c>
      <c r="F197" s="42" t="str">
        <f>'8C-ACCOUNTANTS'!V56</f>
        <v>any firm can have more than 49% of voting rights in an accountancy firm</v>
      </c>
      <c r="G197" s="42" t="str">
        <f>'8C-ACCOUNTANTS'!AP56</f>
        <v>.</v>
      </c>
      <c r="H197" s="42">
        <f>'8C-ACCOUNTANTS'!AQ56</f>
        <v>0</v>
      </c>
      <c r="I197" s="11" t="str">
        <f t="shared" si="3"/>
        <v>.</v>
      </c>
    </row>
    <row r="198" spans="1:11" ht="25" x14ac:dyDescent="0.25">
      <c r="A198" s="42" t="str">
        <f>'8C-ACCOUNTANTS'!B57</f>
        <v>I</v>
      </c>
      <c r="B198" s="42" t="str">
        <f>'8C-ACCOUNTANTS'!A57</f>
        <v>Q8c.2.7a</v>
      </c>
      <c r="C198" s="42" t="str">
        <f>LEFT('8C-ACCOUNTANTS'!E57,FIND("(Q",'8C-ACCOUNTANTS'!E57)-2)</f>
        <v>Please provide a link to the law/regulation that imposes these restrictions on voting rights</v>
      </c>
      <c r="D198" s="42" t="str">
        <f>IF(OR('8C-ACCOUNTANTS'!B57="N",'8C-ACCOUNTANTS'!B57="NI"),"N",'8C-ACCOUNTANTS'!C57)</f>
        <v>Q8c.4.5a</v>
      </c>
      <c r="E198" s="42" t="s">
        <v>1263</v>
      </c>
      <c r="F198" s="42" t="str">
        <f>'8C-ACCOUNTANTS'!V57</f>
        <v>.</v>
      </c>
      <c r="G198" s="42" t="str">
        <f>'8C-ACCOUNTANTS'!AP57</f>
        <v>.</v>
      </c>
      <c r="H198" s="42">
        <f>'8C-ACCOUNTANTS'!AQ57</f>
        <v>0</v>
      </c>
      <c r="I198" s="11" t="str">
        <f t="shared" si="3"/>
        <v>.</v>
      </c>
    </row>
    <row r="199" spans="1:11" ht="25" x14ac:dyDescent="0.25">
      <c r="A199" s="42" t="str">
        <f>'8C-ACCOUNTANTS'!B58</f>
        <v>E</v>
      </c>
      <c r="B199" s="42" t="str">
        <f>'8C-ACCOUNTANTS'!A58</f>
        <v>Q8c.2.8</v>
      </c>
      <c r="C199" s="42" t="str">
        <f>LEFT('8C-ACCOUNTANTS'!E58,FIND("(Q",'8C-ACCOUNTANTS'!E58)-2)</f>
        <v>Are the fees/tariffs that accountants or accounting firms charge for their services regulated (by government, parliament and/or by the profession itself)?</v>
      </c>
      <c r="D199" s="42" t="str">
        <f>IF(OR('8C-ACCOUNTANTS'!B58="N",'8C-ACCOUNTANTS'!B58="NI"),"N",'8C-ACCOUNTANTS'!C58)</f>
        <v>Q8c.4.6</v>
      </c>
      <c r="E199" s="42" t="s">
        <v>1335</v>
      </c>
      <c r="F199" s="42" t="str">
        <f>'8C-ACCOUNTANTS'!V58</f>
        <v>no</v>
      </c>
      <c r="G199" s="42" t="str">
        <f>'8C-ACCOUNTANTS'!AP58</f>
        <v>.</v>
      </c>
      <c r="H199" s="42">
        <f>'8C-ACCOUNTANTS'!AQ58</f>
        <v>0</v>
      </c>
      <c r="I199" s="11" t="str">
        <f t="shared" si="3"/>
        <v>.</v>
      </c>
    </row>
    <row r="200" spans="1:11" ht="25" x14ac:dyDescent="0.25">
      <c r="A200" s="42" t="str">
        <f>'8C-ACCOUNTANTS'!B60</f>
        <v>E</v>
      </c>
      <c r="B200" s="42" t="str">
        <f>'8C-ACCOUNTANTS'!A60</f>
        <v>Q8c.2.8a_i</v>
      </c>
      <c r="C200" s="42" t="str">
        <f>LEFT('8C-ACCOUNTANTS'!F$59,FIND("(Q",'8C-ACCOUNTANTS'!F$59)-2)&amp;" - "&amp;'8C-ACCOUNTANTS'!G60</f>
        <v>If fees/tariffs are regulated or self-regulated, what is the nature of these regulations? - Non-binding recommended fees/tariffs for some activities</v>
      </c>
      <c r="D200" s="42" t="str">
        <f>IF(OR('8C-ACCOUNTANTS'!B60="N",'8C-ACCOUNTANTS'!B60="NI"),"N",'8C-ACCOUNTANTS'!C60)</f>
        <v>Q8c.4.6a_i</v>
      </c>
      <c r="E200" s="42" t="s">
        <v>1265</v>
      </c>
      <c r="F200" s="42" t="str">
        <f>'8C-ACCOUNTANTS'!V60</f>
        <v>not applicable</v>
      </c>
      <c r="G200" s="42" t="str">
        <f>'8C-ACCOUNTANTS'!AP60</f>
        <v>.</v>
      </c>
      <c r="H200" s="42">
        <f>'8C-ACCOUNTANTS'!AQ60</f>
        <v>0</v>
      </c>
      <c r="I200" s="11" t="str">
        <f t="shared" si="3"/>
        <v>.</v>
      </c>
    </row>
    <row r="201" spans="1:11" ht="25" x14ac:dyDescent="0.25">
      <c r="A201" s="42" t="str">
        <f>'8C-ACCOUNTANTS'!B61</f>
        <v>E</v>
      </c>
      <c r="B201" s="42" t="str">
        <f>'8C-ACCOUNTANTS'!A61</f>
        <v>Q8c.2.8a_ii</v>
      </c>
      <c r="C201" s="42" t="str">
        <f>LEFT('8C-ACCOUNTANTS'!F$59,FIND("(Q",'8C-ACCOUNTANTS'!F$59)-2)&amp;" - "&amp;'8C-ACCOUNTANTS'!G61</f>
        <v>If fees/tariffs are regulated or self-regulated, what is the nature of these regulations? - Non-binding recommended fees/tariffs for all activities</v>
      </c>
      <c r="D201" s="42" t="str">
        <f>IF(OR('8C-ACCOUNTANTS'!B61="N",'8C-ACCOUNTANTS'!B61="NI"),"N",'8C-ACCOUNTANTS'!C61)</f>
        <v>Q8c.4.6a_ii</v>
      </c>
      <c r="E201" s="42" t="s">
        <v>1305</v>
      </c>
      <c r="F201" s="42" t="str">
        <f>'8C-ACCOUNTANTS'!V61</f>
        <v>not applicable</v>
      </c>
      <c r="G201" s="42" t="str">
        <f>'8C-ACCOUNTANTS'!AP61</f>
        <v>.</v>
      </c>
      <c r="H201" s="42">
        <f>'8C-ACCOUNTANTS'!AQ61</f>
        <v>0</v>
      </c>
      <c r="I201" s="11" t="str">
        <f t="shared" si="3"/>
        <v>.</v>
      </c>
    </row>
    <row r="202" spans="1:11" ht="25" x14ac:dyDescent="0.25">
      <c r="A202" s="42" t="str">
        <f>'8C-ACCOUNTANTS'!B62</f>
        <v>E</v>
      </c>
      <c r="B202" s="42" t="str">
        <f>'8C-ACCOUNTANTS'!A62</f>
        <v>Q8c.2.8a_iii</v>
      </c>
      <c r="C202" s="42" t="str">
        <f>LEFT('8C-ACCOUNTANTS'!F$59,FIND("(Q",'8C-ACCOUNTANTS'!F$59)-2)&amp;" - "&amp;'8C-ACCOUNTANTS'!G62</f>
        <v>If fees/tariffs are regulated or self-regulated, what is the nature of these regulations? - Binding maximum fees/tariffs for some activities</v>
      </c>
      <c r="D202" s="42" t="str">
        <f>IF(OR('8C-ACCOUNTANTS'!B62="N",'8C-ACCOUNTANTS'!B62="NI"),"N",'8C-ACCOUNTANTS'!C62)</f>
        <v>Q8c.4.6a_iii</v>
      </c>
      <c r="E202" s="42" t="s">
        <v>1306</v>
      </c>
      <c r="F202" s="42" t="str">
        <f>'8C-ACCOUNTANTS'!V62</f>
        <v>not applicable</v>
      </c>
      <c r="G202" s="42" t="str">
        <f>'8C-ACCOUNTANTS'!AP62</f>
        <v>.</v>
      </c>
      <c r="H202" s="42">
        <f>'8C-ACCOUNTANTS'!AQ62</f>
        <v>0</v>
      </c>
      <c r="I202" s="11" t="str">
        <f t="shared" si="3"/>
        <v>.</v>
      </c>
    </row>
    <row r="203" spans="1:11" ht="25" x14ac:dyDescent="0.25">
      <c r="A203" s="42" t="str">
        <f>'8C-ACCOUNTANTS'!B63</f>
        <v>E</v>
      </c>
      <c r="B203" s="42" t="str">
        <f>'8C-ACCOUNTANTS'!A63</f>
        <v>Q8c.2.8a_iv</v>
      </c>
      <c r="C203" s="42" t="str">
        <f>LEFT('8C-ACCOUNTANTS'!F$59,FIND("(Q",'8C-ACCOUNTANTS'!F$59)-2)&amp;" - "&amp;'8C-ACCOUNTANTS'!G63</f>
        <v>If fees/tariffs are regulated or self-regulated, what is the nature of these regulations? - Binding maximum fees/tariffs for all activities</v>
      </c>
      <c r="D203" s="42" t="str">
        <f>IF(OR('8C-ACCOUNTANTS'!B63="N",'8C-ACCOUNTANTS'!B63="NI"),"N",'8C-ACCOUNTANTS'!C63)</f>
        <v>Q8c.4.6a_iv</v>
      </c>
      <c r="E203" s="42" t="s">
        <v>1307</v>
      </c>
      <c r="F203" s="42" t="str">
        <f>'8C-ACCOUNTANTS'!V63</f>
        <v>not applicable</v>
      </c>
      <c r="G203" s="42" t="str">
        <f>'8C-ACCOUNTANTS'!AP63</f>
        <v>.</v>
      </c>
      <c r="H203" s="42">
        <f>'8C-ACCOUNTANTS'!AQ63</f>
        <v>0</v>
      </c>
      <c r="I203" s="11" t="str">
        <f t="shared" si="3"/>
        <v>.</v>
      </c>
    </row>
    <row r="204" spans="1:11" ht="25" x14ac:dyDescent="0.25">
      <c r="A204" s="42" t="str">
        <f>'8C-ACCOUNTANTS'!B64</f>
        <v>E</v>
      </c>
      <c r="B204" s="42" t="str">
        <f>'8C-ACCOUNTANTS'!A64</f>
        <v>Q8c.2.8a_v</v>
      </c>
      <c r="C204" s="42" t="str">
        <f>LEFT('8C-ACCOUNTANTS'!F$59,FIND("(Q",'8C-ACCOUNTANTS'!F$59)-2)&amp;" - "&amp;'8C-ACCOUNTANTS'!G64</f>
        <v xml:space="preserve">If fees/tariffs are regulated or self-regulated, what is the nature of these regulations? - Binding minimum or fixed fees/tariffs for some activities </v>
      </c>
      <c r="D204" s="42" t="str">
        <f>IF(OR('8C-ACCOUNTANTS'!B64="N",'8C-ACCOUNTANTS'!B64="NI"),"N",'8C-ACCOUNTANTS'!C64)</f>
        <v>Q8c.4.6a_v</v>
      </c>
      <c r="E204" s="42" t="s">
        <v>1269</v>
      </c>
      <c r="F204" s="42" t="str">
        <f>'8C-ACCOUNTANTS'!V64</f>
        <v>not applicable</v>
      </c>
      <c r="G204" s="42" t="str">
        <f>'8C-ACCOUNTANTS'!AP64</f>
        <v>.</v>
      </c>
      <c r="H204" s="42">
        <f>'8C-ACCOUNTANTS'!AQ64</f>
        <v>0</v>
      </c>
      <c r="I204" s="11" t="str">
        <f t="shared" si="3"/>
        <v>.</v>
      </c>
    </row>
    <row r="205" spans="1:11" ht="25" x14ac:dyDescent="0.25">
      <c r="A205" s="42" t="str">
        <f>'8C-ACCOUNTANTS'!B65</f>
        <v>E</v>
      </c>
      <c r="B205" s="42" t="str">
        <f>'8C-ACCOUNTANTS'!A65</f>
        <v>Q8c.2.8a_vi</v>
      </c>
      <c r="C205" s="42" t="str">
        <f>LEFT('8C-ACCOUNTANTS'!F$59,FIND("(Q",'8C-ACCOUNTANTS'!F$59)-2)&amp;" - "&amp;'8C-ACCOUNTANTS'!G65</f>
        <v xml:space="preserve">If fees/tariffs are regulated or self-regulated, what is the nature of these regulations? - Binding minimum or fixed fees/tariffs for all activities </v>
      </c>
      <c r="D205" s="42" t="str">
        <f>IF(OR('8C-ACCOUNTANTS'!B65="N",'8C-ACCOUNTANTS'!B65="NI"),"N",'8C-ACCOUNTANTS'!C65)</f>
        <v>Q8c.4.6a_vi</v>
      </c>
      <c r="E205" s="42" t="s">
        <v>1336</v>
      </c>
      <c r="F205" s="42" t="str">
        <f>'8C-ACCOUNTANTS'!V65</f>
        <v>not applicable</v>
      </c>
      <c r="G205" s="42" t="str">
        <f>'8C-ACCOUNTANTS'!AP65</f>
        <v>.</v>
      </c>
      <c r="H205" s="42">
        <f>'8C-ACCOUNTANTS'!AQ65</f>
        <v>0</v>
      </c>
      <c r="I205" s="11" t="str">
        <f t="shared" si="3"/>
        <v>.</v>
      </c>
    </row>
    <row r="206" spans="1:11" ht="25" x14ac:dyDescent="0.25">
      <c r="A206" s="42" t="str">
        <f>'8C-ACCOUNTANTS'!B66</f>
        <v>I</v>
      </c>
      <c r="B206" s="42" t="str">
        <f>'8C-ACCOUNTANTS'!A66</f>
        <v>Q8c.2.8b</v>
      </c>
      <c r="C206" s="42" t="str">
        <f>LEFT('8C-ACCOUNTANTS'!F66,FIND("(Q",'8C-ACCOUNTANTS'!F66)-2)</f>
        <v>Please provide a link to the law/regulation that determines if fees/tariffs are regulated, by whom and how</v>
      </c>
      <c r="D206" s="42" t="str">
        <f>IF(OR('8C-ACCOUNTANTS'!B66="N",'8C-ACCOUNTANTS'!B66="NI"),"N",'8C-ACCOUNTANTS'!C66)</f>
        <v>Q8c.4.6b</v>
      </c>
      <c r="E206" s="42" t="s">
        <v>1271</v>
      </c>
      <c r="F206" s="42" t="str">
        <f>'8C-ACCOUNTANTS'!V66</f>
        <v>.</v>
      </c>
      <c r="G206" s="42" t="str">
        <f>'8C-ACCOUNTANTS'!AP66</f>
        <v>.</v>
      </c>
      <c r="H206" s="42">
        <f>'8C-ACCOUNTANTS'!AQ66</f>
        <v>0</v>
      </c>
      <c r="I206" s="11" t="str">
        <f t="shared" si="3"/>
        <v>.</v>
      </c>
    </row>
    <row r="207" spans="1:11" ht="50" x14ac:dyDescent="0.25">
      <c r="A207" s="42" t="str">
        <f>'8C-ACCOUNTANTS'!B67</f>
        <v>E</v>
      </c>
      <c r="B207" s="42" t="str">
        <f>'8C-ACCOUNTANTS'!A67</f>
        <v>Q8c.2.9</v>
      </c>
      <c r="C207" s="42" t="str">
        <f>LEFT('8C-ACCOUNTANTS'!E67,FIND("(Q",'8C-ACCOUNTANTS'!E67)-2)</f>
        <v>Provided that advertising is neither false, misleading nor deceptive, are there restrictions on advertising and marketing by accountants and/or accounting firms (whether imposed by law or self-regulation by professional bodies, or a combination of the two)?</v>
      </c>
      <c r="D207" s="42" t="str">
        <f>IF(OR('8C-ACCOUNTANTS'!B67="N",'8C-ACCOUNTANTS'!B67="NI"),"N",'8C-ACCOUNTANTS'!C67)</f>
        <v>Q8c.4.7</v>
      </c>
      <c r="E207" s="42" t="s">
        <v>1337</v>
      </c>
      <c r="F207" s="42" t="str">
        <f>'8C-ACCOUNTANTS'!V67</f>
        <v>no (all forms of advertising and marketing are allowed)</v>
      </c>
      <c r="G207" s="42" t="str">
        <f>'8C-ACCOUNTANTS'!AP67</f>
        <v>.</v>
      </c>
      <c r="H207" s="42">
        <f>'8C-ACCOUNTANTS'!AQ67</f>
        <v>0</v>
      </c>
      <c r="I207" s="11" t="str">
        <f t="shared" si="3"/>
        <v>.</v>
      </c>
    </row>
    <row r="208" spans="1:11" ht="25" x14ac:dyDescent="0.25">
      <c r="A208" s="42" t="str">
        <f>'8C-ACCOUNTANTS'!B68</f>
        <v>I</v>
      </c>
      <c r="B208" s="42" t="str">
        <f>'8C-ACCOUNTANTS'!A68</f>
        <v>Q8c.2.9a</v>
      </c>
      <c r="C208" s="42" t="str">
        <f>LEFT('8C-ACCOUNTANTS'!E68,FIND("(Q",'8C-ACCOUNTANTS'!E68)-2)</f>
        <v>Please provide a link to the law/regulation that imposes these restrictions, and indicate which article/comma</v>
      </c>
      <c r="D208" s="42" t="str">
        <f>IF(OR('8C-ACCOUNTANTS'!B68="N",'8C-ACCOUNTANTS'!B68="NI"),"N",'8C-ACCOUNTANTS'!C68)</f>
        <v>Q8c.4.7a</v>
      </c>
      <c r="E208" s="42" t="s">
        <v>1311</v>
      </c>
      <c r="F208" s="42" t="str">
        <f>'8C-ACCOUNTANTS'!V68</f>
        <v>.</v>
      </c>
      <c r="G208" s="42" t="str">
        <f>'8C-ACCOUNTANTS'!AP68</f>
        <v>.</v>
      </c>
      <c r="H208" s="42">
        <f>'8C-ACCOUNTANTS'!AQ68</f>
        <v>0</v>
      </c>
      <c r="I208" s="11" t="str">
        <f t="shared" si="3"/>
        <v>.</v>
      </c>
      <c r="K208" s="42">
        <f>179-119+1</f>
        <v>61</v>
      </c>
    </row>
    <row r="209" spans="1:9" ht="50" x14ac:dyDescent="0.25">
      <c r="A209" s="42" t="str">
        <f>'8C-ACCOUNTANTS'!B69</f>
        <v>E</v>
      </c>
      <c r="B209" s="42" t="str">
        <f>'8C-ACCOUNTANTS'!A69</f>
        <v>Q8c.2.10</v>
      </c>
      <c r="C209" s="42" t="str">
        <f>LEFT('8C-ACCOUNTANTS'!E69,FIND("(Q",'8C-ACCOUNTANTS'!E69)-2)</f>
        <v>Are there restrictions on inter-professional business co-operation between accountants and other professionals (e.g. partnerships, joint ventures) whether imposed by law or self-regulation by professional bodies, or a combination of the two?</v>
      </c>
      <c r="D209" s="42" t="str">
        <f>IF(OR('8C-ACCOUNTANTS'!B69="N",'8C-ACCOUNTANTS'!B69="NI"),"N",'8C-ACCOUNTANTS'!C69)</f>
        <v>Q8c.4.8</v>
      </c>
      <c r="E209" s="42" t="s">
        <v>1338</v>
      </c>
      <c r="F209" s="42" t="str">
        <f>'8C-ACCOUNTANTS'!V69</f>
        <v>all forms of cooperation allowed</v>
      </c>
      <c r="G209" s="42" t="str">
        <f>'8C-ACCOUNTANTS'!AP69</f>
        <v>.</v>
      </c>
      <c r="H209" s="42">
        <f>'8C-ACCOUNTANTS'!AQ69</f>
        <v>0</v>
      </c>
      <c r="I209" s="11" t="str">
        <f t="shared" si="3"/>
        <v>.</v>
      </c>
    </row>
    <row r="210" spans="1:9" ht="25" x14ac:dyDescent="0.25">
      <c r="A210" s="42" t="str">
        <f>'8C-ACCOUNTANTS'!B70</f>
        <v>I</v>
      </c>
      <c r="B210" s="42" t="str">
        <f>'8C-ACCOUNTANTS'!A70</f>
        <v>Q8c.2.10a</v>
      </c>
      <c r="C210" s="42" t="str">
        <f>LEFT('8C-ACCOUNTANTS'!E70,FIND("(Q",'8C-ACCOUNTANTS'!E70)-2)</f>
        <v>Please provide a link to the law/regulation that imposes these restrictions</v>
      </c>
      <c r="D210" s="42" t="str">
        <f>IF(OR('8C-ACCOUNTANTS'!B70="N",'8C-ACCOUNTANTS'!B70="NI"),"N",'8C-ACCOUNTANTS'!C70)</f>
        <v>Q8c.4.8a</v>
      </c>
      <c r="E210" s="42" t="s">
        <v>1311</v>
      </c>
      <c r="F210" s="42" t="str">
        <f>'8C-ACCOUNTANTS'!V70</f>
        <v>.</v>
      </c>
      <c r="G210" s="42" t="str">
        <f>'8C-ACCOUNTANTS'!AP70</f>
        <v>.</v>
      </c>
      <c r="H210" s="42">
        <f>'8C-ACCOUNTANTS'!AQ70</f>
        <v>0</v>
      </c>
      <c r="I210" s="11" t="str">
        <f t="shared" si="3"/>
        <v>.</v>
      </c>
    </row>
    <row r="211" spans="1:9" ht="25" x14ac:dyDescent="0.25">
      <c r="A211" s="42" t="str">
        <f>'8C-ACCOUNTANTS'!B72</f>
        <v>NI</v>
      </c>
      <c r="B211" s="42" t="str">
        <f>'8C-ACCOUNTANTS'!A72</f>
        <v>Q8c.3.1</v>
      </c>
      <c r="C211" s="42" t="str">
        <f>LEFT('8C-ACCOUNTANTS'!E72,FIND("(Q",'8C-ACCOUNTANTS'!E72)-2)</f>
        <v>If accountants and their clients can negotiate the fees/tariffs, is there information easily available to consumers about the fact that fees/tariffs can be negotiated?</v>
      </c>
      <c r="D211" s="42" t="str">
        <f>IF(OR('8C-ACCOUNTANTS'!B72="N",'8C-ACCOUNTANTS'!B72="NI"),"N",'8C-ACCOUNTANTS'!C72)</f>
        <v>N</v>
      </c>
      <c r="E211" s="42" t="s">
        <v>0</v>
      </c>
      <c r="F211" s="42" t="str">
        <f>'8C-ACCOUNTANTS'!V72</f>
        <v/>
      </c>
      <c r="G211" s="42" t="str">
        <f>'8C-ACCOUNTANTS'!AP72</f>
        <v>.</v>
      </c>
      <c r="H211" s="42">
        <f>'8C-ACCOUNTANTS'!AQ72</f>
        <v>0</v>
      </c>
      <c r="I211" s="11" t="str">
        <f t="shared" si="3"/>
        <v>.</v>
      </c>
    </row>
    <row r="212" spans="1:9" ht="25" x14ac:dyDescent="0.25">
      <c r="A212" s="42" t="str">
        <f>'8C-ACCOUNTANTS'!B73</f>
        <v>NI</v>
      </c>
      <c r="B212" s="42" t="str">
        <f>'8C-ACCOUNTANTS'!A73</f>
        <v>Q8c.3.1a</v>
      </c>
      <c r="C212" s="42" t="str">
        <f>LEFT('8C-ACCOUNTANTS'!E73,FIND("(Q",'8C-ACCOUNTANTS'!E73)-2)</f>
        <v>Please, provide evidence of the availability of this information (e.g. information campaign after liberalization of fees, website, or other)</v>
      </c>
      <c r="D212" s="42" t="str">
        <f>IF(OR('8C-ACCOUNTANTS'!B73="N",'8C-ACCOUNTANTS'!B73="NI"),"N",'8C-ACCOUNTANTS'!C73)</f>
        <v>N</v>
      </c>
      <c r="E212" s="42" t="s">
        <v>0</v>
      </c>
      <c r="F212" s="42" t="str">
        <f>'8C-ACCOUNTANTS'!V73</f>
        <v/>
      </c>
      <c r="G212" s="42" t="str">
        <f>'8C-ACCOUNTANTS'!AP73</f>
        <v>.</v>
      </c>
      <c r="H212" s="42">
        <f>'8C-ACCOUNTANTS'!AQ73</f>
        <v>0</v>
      </c>
      <c r="I212" s="11" t="str">
        <f t="shared" si="3"/>
        <v>.</v>
      </c>
    </row>
    <row r="213" spans="1:9" ht="25" x14ac:dyDescent="0.25">
      <c r="A213" s="42" t="str">
        <f>'8C-ACCOUNTANTS'!B74</f>
        <v>NI</v>
      </c>
      <c r="B213" s="42" t="str">
        <f>'8C-ACCOUNTANTS'!A74</f>
        <v>Q8c.3.2</v>
      </c>
      <c r="C213" s="42" t="str">
        <f>LEFT('8C-ACCOUNTANTS'!E74,FIND("(Q",'8C-ACCOUNTANTS'!E74)-2)</f>
        <v>If fees/tariffs can be negotiated, is there information easily available to the public about the level of these fees/tariffs (e.g. a price comparison website)?</v>
      </c>
      <c r="D213" s="42" t="str">
        <f>IF(OR('8C-ACCOUNTANTS'!B74="N",'8C-ACCOUNTANTS'!B74="NI"),"N",'8C-ACCOUNTANTS'!C74)</f>
        <v>N</v>
      </c>
      <c r="E213" s="42" t="s">
        <v>0</v>
      </c>
      <c r="F213" s="42" t="str">
        <f>'8C-ACCOUNTANTS'!V74</f>
        <v/>
      </c>
      <c r="G213" s="42" t="str">
        <f>'8C-ACCOUNTANTS'!AP74</f>
        <v>.</v>
      </c>
      <c r="H213" s="42">
        <f>'8C-ACCOUNTANTS'!AQ74</f>
        <v>0</v>
      </c>
      <c r="I213" s="11" t="str">
        <f t="shared" si="3"/>
        <v>.</v>
      </c>
    </row>
    <row r="214" spans="1:9" x14ac:dyDescent="0.25">
      <c r="A214" s="42" t="str">
        <f>'8C-ACCOUNTANTS'!B75</f>
        <v>NI</v>
      </c>
      <c r="B214" s="42" t="str">
        <f>'8C-ACCOUNTANTS'!A75</f>
        <v>Q8c.3.2a</v>
      </c>
      <c r="C214" s="42" t="str">
        <f>LEFT('8C-ACCOUNTANTS'!E75,FIND("(Q",'8C-ACCOUNTANTS'!E75)-2)</f>
        <v>Please, provide a link to this information</v>
      </c>
      <c r="D214" s="42" t="str">
        <f>IF(OR('8C-ACCOUNTANTS'!B75="N",'8C-ACCOUNTANTS'!B75="NI"),"N",'8C-ACCOUNTANTS'!C75)</f>
        <v>N</v>
      </c>
      <c r="E214" s="42" t="s">
        <v>0</v>
      </c>
      <c r="F214" s="42" t="str">
        <f>'8C-ACCOUNTANTS'!V75</f>
        <v/>
      </c>
      <c r="G214" s="42" t="str">
        <f>'8C-ACCOUNTANTS'!AP75</f>
        <v>.</v>
      </c>
      <c r="H214" s="42">
        <f>'8C-ACCOUNTANTS'!AQ75</f>
        <v>0</v>
      </c>
      <c r="I214" s="11" t="str">
        <f t="shared" si="3"/>
        <v>.</v>
      </c>
    </row>
    <row r="215" spans="1:9" ht="25" x14ac:dyDescent="0.25">
      <c r="A215" s="42" t="str">
        <f>'8C-ACCOUNTANTS'!B76</f>
        <v>NI</v>
      </c>
      <c r="B215" s="42" t="str">
        <f>'8C-ACCOUNTANTS'!A76</f>
        <v>Q8c.3.3</v>
      </c>
      <c r="C215" s="42" t="str">
        <f>LEFT('8C-ACCOUNTANTS'!E76,FIND("(Q",'8C-ACCOUNTANTS'!E76)-2)</f>
        <v>Is there any organization that collects data on professional performance (especially on errors and misconduct)?</v>
      </c>
      <c r="D215" s="42" t="str">
        <f>IF(OR('8C-ACCOUNTANTS'!B76="N",'8C-ACCOUNTANTS'!B76="NI"),"N",'8C-ACCOUNTANTS'!C76)</f>
        <v>N</v>
      </c>
      <c r="E215" s="42" t="s">
        <v>0</v>
      </c>
      <c r="F215" s="42" t="str">
        <f>'8C-ACCOUNTANTS'!V76</f>
        <v/>
      </c>
      <c r="G215" s="42" t="str">
        <f>'8C-ACCOUNTANTS'!AP76</f>
        <v>.</v>
      </c>
      <c r="H215" s="42">
        <f>'8C-ACCOUNTANTS'!AQ76</f>
        <v>0</v>
      </c>
      <c r="I215" s="11" t="str">
        <f t="shared" si="3"/>
        <v>.</v>
      </c>
    </row>
    <row r="216" spans="1:9" ht="25" x14ac:dyDescent="0.25">
      <c r="A216" s="42" t="str">
        <f>'8C-ACCOUNTANTS'!B77</f>
        <v>NI</v>
      </c>
      <c r="B216" s="42" t="str">
        <f>'8C-ACCOUNTANTS'!A77</f>
        <v>Q8c.3.3a</v>
      </c>
      <c r="C216" s="42" t="str">
        <f>LEFT('8C-ACCOUNTANTS'!E77,FIND("(Q",'8C-ACCOUNTANTS'!E77)-2)</f>
        <v>Please, link the website where the data are made available or explain who collects this information and what type of information</v>
      </c>
      <c r="D216" s="42" t="str">
        <f>IF(OR('8C-ACCOUNTANTS'!B77="N",'8C-ACCOUNTANTS'!B77="NI"),"N",'8C-ACCOUNTANTS'!C77)</f>
        <v>N</v>
      </c>
      <c r="E216" s="42" t="s">
        <v>0</v>
      </c>
      <c r="F216" s="42" t="str">
        <f>'8C-ACCOUNTANTS'!V77</f>
        <v/>
      </c>
      <c r="G216" s="42" t="str">
        <f>'8C-ACCOUNTANTS'!AP77</f>
        <v>.</v>
      </c>
      <c r="H216" s="42">
        <f>'8C-ACCOUNTANTS'!AQ77</f>
        <v>0</v>
      </c>
      <c r="I216" s="11" t="str">
        <f t="shared" si="3"/>
        <v>.</v>
      </c>
    </row>
    <row r="217" spans="1:9" ht="25" x14ac:dyDescent="0.25">
      <c r="A217" s="42" t="str">
        <f>'8C-ACCOUNTANTS'!B78</f>
        <v>N</v>
      </c>
      <c r="B217" s="42" t="str">
        <f>'8C-ACCOUNTANTS'!A78</f>
        <v>Q8c.3.4</v>
      </c>
      <c r="C217" s="42" t="str">
        <f>LEFT('8C-ACCOUNTANTS'!E78,FIND("(Q",'8C-ACCOUNTANTS'!E78)-2)</f>
        <v>Are there mechanisms in place for consumers to report experiences of sub-optimal professional performance?</v>
      </c>
      <c r="D217" s="42" t="str">
        <f>IF(OR('8C-ACCOUNTANTS'!B78="N",'8C-ACCOUNTANTS'!B78="NI"),"N",'8C-ACCOUNTANTS'!C78)</f>
        <v>N</v>
      </c>
      <c r="E217" s="42" t="s">
        <v>0</v>
      </c>
      <c r="F217" s="42" t="str">
        <f>'8C-ACCOUNTANTS'!V78</f>
        <v/>
      </c>
      <c r="G217" s="42" t="str">
        <f>'8C-ACCOUNTANTS'!AP78</f>
        <v>.</v>
      </c>
      <c r="H217" s="42">
        <f>'8C-ACCOUNTANTS'!AQ78</f>
        <v>0</v>
      </c>
      <c r="I217" s="11" t="str">
        <f t="shared" si="3"/>
        <v>.</v>
      </c>
    </row>
    <row r="218" spans="1:9" ht="25" x14ac:dyDescent="0.25">
      <c r="A218" s="42" t="str">
        <f>'8C-ACCOUNTANTS'!B80</f>
        <v>E</v>
      </c>
      <c r="B218" s="42" t="str">
        <f>'8C-ACCOUNTANTS'!A80</f>
        <v>Q8c.4.1</v>
      </c>
      <c r="C218" s="42" t="str">
        <f>LEFT('8C-ACCOUNTANTS'!E80,FIND("(Q",'8C-ACCOUNTANTS'!E80)-2)</f>
        <v>Is nationality or citizenship required for an accountant to practice in your country?</v>
      </c>
      <c r="D218" s="42" t="str">
        <f>IF(OR('8C-ACCOUNTANTS'!B80="N",'8C-ACCOUNTANTS'!B80="NI"),"N",'8C-ACCOUNTANTS'!C80)</f>
        <v>Q8c.5.4</v>
      </c>
      <c r="E218" s="42" t="s">
        <v>1339</v>
      </c>
      <c r="F218" s="42" t="str">
        <f>'8C-ACCOUNTANTS'!V80</f>
        <v>profession is not regulated</v>
      </c>
      <c r="G218" s="42" t="str">
        <f>'8C-ACCOUNTANTS'!AP80</f>
        <v>.</v>
      </c>
      <c r="H218" s="42">
        <f>'8C-ACCOUNTANTS'!AQ80</f>
        <v>0</v>
      </c>
      <c r="I218" s="11" t="str">
        <f t="shared" si="3"/>
        <v>.</v>
      </c>
    </row>
    <row r="219" spans="1:9" x14ac:dyDescent="0.25">
      <c r="A219" s="42" t="str">
        <f>'8C-ACCOUNTANTS'!B81</f>
        <v>NI</v>
      </c>
      <c r="B219" s="42" t="str">
        <f>'8C-ACCOUNTANTS'!A81</f>
        <v>Q8c.4.1a</v>
      </c>
      <c r="C219" s="42" t="str">
        <f>LEFT('8C-ACCOUNTANTS'!E81,FIND("(Q",'8C-ACCOUNTANTS'!E81)-2)</f>
        <v>Please provide a link to the law/regulation that establishes such a requirement</v>
      </c>
      <c r="D219" s="42" t="str">
        <f>IF(OR('8C-ACCOUNTANTS'!B81="N",'8C-ACCOUNTANTS'!B81="NI"),"N",'8C-ACCOUNTANTS'!C81)</f>
        <v>N</v>
      </c>
      <c r="E219" s="42" t="s">
        <v>0</v>
      </c>
      <c r="F219" s="42" t="str">
        <f>'8C-ACCOUNTANTS'!V81</f>
        <v/>
      </c>
      <c r="G219" s="42" t="str">
        <f>'8C-ACCOUNTANTS'!AP81</f>
        <v>.</v>
      </c>
      <c r="H219" s="42">
        <f>'8C-ACCOUNTANTS'!AQ81</f>
        <v>0</v>
      </c>
      <c r="I219" s="11" t="str">
        <f t="shared" si="3"/>
        <v>.</v>
      </c>
    </row>
    <row r="220" spans="1:9" ht="25" x14ac:dyDescent="0.25">
      <c r="A220" s="42" t="str">
        <f>'8C-ACCOUNTANTS'!B82</f>
        <v>E</v>
      </c>
      <c r="B220" s="42" t="str">
        <f>'8C-ACCOUNTANTS'!A82</f>
        <v>Q8c.4.2</v>
      </c>
      <c r="C220" s="42" t="str">
        <f>LEFT('8C-ACCOUNTANTS'!E82,FIND("(Q",'8C-ACCOUNTANTS'!E82)-2)</f>
        <v>Do laws or regulations establish a clear and transparent process for recognizing education titles that have been earned abroad in the case of accountants?</v>
      </c>
      <c r="D220" s="42" t="str">
        <f>IF(OR('8C-ACCOUNTANTS'!B82="N",'8C-ACCOUNTANTS'!B82="NI"),"N",'8C-ACCOUNTANTS'!C82)</f>
        <v>Q8c.5.2</v>
      </c>
      <c r="E220" s="42" t="s">
        <v>1340</v>
      </c>
      <c r="F220" s="42" t="str">
        <f>'8C-ACCOUNTANTS'!V82</f>
        <v>profession is not regulated</v>
      </c>
      <c r="G220" s="42" t="str">
        <f>'8C-ACCOUNTANTS'!AP82</f>
        <v>.</v>
      </c>
      <c r="H220" s="42">
        <f>'8C-ACCOUNTANTS'!AQ82</f>
        <v>0</v>
      </c>
      <c r="I220" s="11" t="str">
        <f t="shared" si="3"/>
        <v>.</v>
      </c>
    </row>
    <row r="221" spans="1:9" ht="25" x14ac:dyDescent="0.25">
      <c r="A221" s="42" t="str">
        <f>'8C-ACCOUNTANTS'!B83</f>
        <v>NI</v>
      </c>
      <c r="B221" s="42" t="str">
        <f>'8C-ACCOUNTANTS'!A83</f>
        <v>Q8c.4.2a</v>
      </c>
      <c r="C221" s="42" t="str">
        <f>LEFT('8C-ACCOUNTANTS'!E83,FIND("(Q",'8C-ACCOUNTANTS'!E83)-2)</f>
        <v>Please provide a link to the law/regulation that establishes such a process, and indicate the relevant articles</v>
      </c>
      <c r="D221" s="42" t="str">
        <f>IF(OR('8C-ACCOUNTANTS'!B83="N",'8C-ACCOUNTANTS'!B83="NI"),"N",'8C-ACCOUNTANTS'!C83)</f>
        <v>N</v>
      </c>
      <c r="E221" s="42" t="s">
        <v>0</v>
      </c>
      <c r="F221" s="42" t="str">
        <f>'8C-ACCOUNTANTS'!V83</f>
        <v/>
      </c>
      <c r="G221" s="42" t="str">
        <f>'8C-ACCOUNTANTS'!AP83</f>
        <v>.</v>
      </c>
      <c r="H221" s="42">
        <f>'8C-ACCOUNTANTS'!AQ83</f>
        <v>0</v>
      </c>
      <c r="I221" s="11" t="str">
        <f t="shared" si="3"/>
        <v>.</v>
      </c>
    </row>
    <row r="222" spans="1:9" ht="25" x14ac:dyDescent="0.25">
      <c r="A222" s="42" t="str">
        <f>'8C-ACCOUNTANTS'!B84</f>
        <v>EC</v>
      </c>
      <c r="B222" s="42" t="str">
        <f>'8C-ACCOUNTANTS'!A84</f>
        <v>Q8c.4.3</v>
      </c>
      <c r="C222" s="42" t="str">
        <f>LEFT('8C-ACCOUNTANTS'!E84,FIND("(Q",'8C-ACCOUNTANTS'!E84)-2)</f>
        <v>Are accountants that have acquired their qualifications in a foreign country required to take a local examination in order to practice?</v>
      </c>
      <c r="D222" s="42" t="str">
        <f>IF(OR('8C-ACCOUNTANTS'!B84="N",'8C-ACCOUNTANTS'!B84="NI"),"N",'8C-ACCOUNTANTS'!C84)</f>
        <v>Q8c.5.3</v>
      </c>
      <c r="E222" s="42" t="s">
        <v>1341</v>
      </c>
      <c r="F222" s="42" t="str">
        <f>'8C-ACCOUNTANTS'!V84</f>
        <v>profession is not regulated</v>
      </c>
      <c r="G222" s="42" t="str">
        <f>'8C-ACCOUNTANTS'!AP84</f>
        <v>.</v>
      </c>
      <c r="H222" s="42">
        <f>'8C-ACCOUNTANTS'!AQ84</f>
        <v>0</v>
      </c>
      <c r="I222" s="11" t="str">
        <f t="shared" si="3"/>
        <v>.</v>
      </c>
    </row>
    <row r="223" spans="1:9" ht="25" x14ac:dyDescent="0.25">
      <c r="A223" s="42" t="str">
        <f>'8C-ACCOUNTANTS'!B85</f>
        <v>NI</v>
      </c>
      <c r="B223" s="42" t="str">
        <f>'8C-ACCOUNTANTS'!A85</f>
        <v>Q8c.4.3a</v>
      </c>
      <c r="C223" s="42" t="str">
        <f>LEFT('8C-ACCOUNTANTS'!E85,FIND("(Q",'8C-ACCOUNTANTS'!E85)-2)</f>
        <v>Please provide a link to the law/regulation that requires this exam, and indicate the relevant articles</v>
      </c>
      <c r="D223" s="42" t="str">
        <f>IF(OR('8C-ACCOUNTANTS'!B85="N",'8C-ACCOUNTANTS'!B85="NI"),"N",'8C-ACCOUNTANTS'!C85)</f>
        <v>N</v>
      </c>
      <c r="E223" s="42" t="s">
        <v>0</v>
      </c>
      <c r="F223" s="42" t="str">
        <f>'8C-ACCOUNTANTS'!V85</f>
        <v/>
      </c>
      <c r="G223" s="42" t="str">
        <f>'8C-ACCOUNTANTS'!AP85</f>
        <v>.</v>
      </c>
      <c r="H223" s="42">
        <f>'8C-ACCOUNTANTS'!AQ85</f>
        <v>0</v>
      </c>
      <c r="I223" s="11" t="str">
        <f t="shared" si="3"/>
        <v>.</v>
      </c>
    </row>
    <row r="224" spans="1:9" ht="25" x14ac:dyDescent="0.25">
      <c r="A224" s="42" t="str">
        <f>'8C-ACCOUNTANTS'!B86</f>
        <v>I</v>
      </c>
      <c r="B224" s="42" t="str">
        <f>'8C-ACCOUNTANTS'!A86</f>
        <v>Q8c.4.4</v>
      </c>
      <c r="C224" s="42" t="str">
        <f>LEFT('8C-ACCOUNTANTS'!E86,FIND("(Q",'8C-ACCOUNTANTS'!E86)-2)</f>
        <v>Has your country engaged in Mutual Recognition Agreements (MRAs) of accountants with other countries?</v>
      </c>
      <c r="D224" s="42" t="str">
        <f>IF(OR('8C-ACCOUNTANTS'!B86="N",'8C-ACCOUNTANTS'!B86="NI"),"N",'8C-ACCOUNTANTS'!C86)</f>
        <v>Q8c.5.1</v>
      </c>
      <c r="E224" s="42" t="s">
        <v>1342</v>
      </c>
      <c r="F224" s="42" t="str">
        <f>'8C-ACCOUNTANTS'!V86</f>
        <v>profession is not regulated</v>
      </c>
      <c r="G224" s="42" t="str">
        <f>'8C-ACCOUNTANTS'!AP86</f>
        <v>.</v>
      </c>
      <c r="H224" s="42">
        <f>'8C-ACCOUNTANTS'!AQ86</f>
        <v>0</v>
      </c>
      <c r="I224" s="11" t="str">
        <f t="shared" si="3"/>
        <v>.</v>
      </c>
    </row>
    <row r="225" spans="1:10" x14ac:dyDescent="0.25">
      <c r="A225" s="42" t="str">
        <f>'8C-ACCOUNTANTS'!B87</f>
        <v>I</v>
      </c>
      <c r="B225" s="42" t="str">
        <f>'8C-ACCOUNTANTS'!A87</f>
        <v>Q8c.4.4a</v>
      </c>
      <c r="C225" s="42" t="str">
        <f>LEFT('8C-ACCOUNTANTS'!E87,FIND("(Q",'8C-ACCOUNTANTS'!E87)-2)</f>
        <v>Please provide a link to at least one of these MRAs</v>
      </c>
      <c r="D225" s="42" t="str">
        <f>IF(OR('8C-ACCOUNTANTS'!B87="N",'8C-ACCOUNTANTS'!B87="NI"),"N",'8C-ACCOUNTANTS'!C87)</f>
        <v>Q8c.5.1a</v>
      </c>
      <c r="E225" s="42" t="s">
        <v>1343</v>
      </c>
      <c r="F225" s="42" t="str">
        <f>'8C-ACCOUNTANTS'!V87</f>
        <v>.</v>
      </c>
      <c r="G225" s="42" t="str">
        <f>'8C-ACCOUNTANTS'!AP87</f>
        <v>.</v>
      </c>
      <c r="H225" s="42">
        <f>'8C-ACCOUNTANTS'!AQ87</f>
        <v>0</v>
      </c>
      <c r="I225" s="11" t="str">
        <f t="shared" si="3"/>
        <v>.</v>
      </c>
    </row>
    <row r="226" spans="1:10" ht="29.25" customHeight="1" x14ac:dyDescent="0.25">
      <c r="A226" s="42" t="str">
        <f>'8D-ARCHITECTS'!B7</f>
        <v>NI</v>
      </c>
      <c r="B226" s="42" t="str">
        <f>'8D-ARCHITECTS'!A7</f>
        <v>Q8d.01</v>
      </c>
      <c r="C226" s="42" t="str">
        <f>LEFT('8D-ARCHITECTS'!E7,FIND("(Q",'8D-ARCHITECTS'!E7)-2)</f>
        <v>Please provide us the name of the body/institution answering this question in the original language and provide a link to its webpage.</v>
      </c>
      <c r="D226" s="42" t="str">
        <f>IF(OR('8D-ARCHITECTS'!B7="N",'8D-ARCHITECTS'!B7="NI"),"N",'8D-ARCHITECTS'!C7)</f>
        <v>N</v>
      </c>
      <c r="E226" s="42" t="s">
        <v>0</v>
      </c>
      <c r="F226" s="42" t="str">
        <f>'8D-ARCHITECTS'!V7</f>
        <v/>
      </c>
      <c r="G226" s="42" t="str">
        <f>'8D-ARCHITECTS'!AP7</f>
        <v>.</v>
      </c>
      <c r="H226" s="42">
        <f>'8D-ARCHITECTS'!AQ7</f>
        <v>0</v>
      </c>
      <c r="I226" s="11" t="str">
        <f t="shared" si="3"/>
        <v>.</v>
      </c>
      <c r="J226" s="187" t="s">
        <v>782</v>
      </c>
    </row>
    <row r="227" spans="1:10" x14ac:dyDescent="0.25">
      <c r="A227" s="42" t="str">
        <f>'8D-ARCHITECTS'!B8</f>
        <v>NI</v>
      </c>
      <c r="B227" s="42" t="str">
        <f>'8D-ARCHITECTS'!A8</f>
        <v>Q8d.02</v>
      </c>
      <c r="C227" s="42" t="str">
        <f>LEFT('8D-ARCHITECTS'!E8,FIND("(Q",'8D-ARCHITECTS'!E8)-2)</f>
        <v>Please also indicate the e-mail address of the specific person answering this section.</v>
      </c>
      <c r="D227" s="42" t="str">
        <f>IF(OR('8D-ARCHITECTS'!B8="N",'8D-ARCHITECTS'!B8="NI"),"N",'8D-ARCHITECTS'!C8)</f>
        <v>N</v>
      </c>
      <c r="E227" s="42" t="s">
        <v>0</v>
      </c>
      <c r="F227" s="42" t="str">
        <f>'8D-ARCHITECTS'!V8</f>
        <v/>
      </c>
      <c r="G227" s="42" t="str">
        <f>'8D-ARCHITECTS'!AP8</f>
        <v>.</v>
      </c>
      <c r="H227" s="42">
        <f>'8D-ARCHITECTS'!AQ8</f>
        <v>0</v>
      </c>
      <c r="I227" s="11" t="str">
        <f t="shared" si="3"/>
        <v>.</v>
      </c>
    </row>
    <row r="228" spans="1:10" x14ac:dyDescent="0.25">
      <c r="A228" s="42" t="str">
        <f>'8D-ARCHITECTS'!B9</f>
        <v>I</v>
      </c>
      <c r="B228" s="42" t="str">
        <f>'8D-ARCHITECTS'!A9</f>
        <v>Q8d.03</v>
      </c>
      <c r="C228" s="42" t="str">
        <f>LEFT('8D-ARCHITECTS'!E9,FIND("(Q",'8D-ARCHITECTS'!E9)-2)</f>
        <v>Does this profession – architect - exist in your country?</v>
      </c>
      <c r="D228" s="42" t="str">
        <f>IF(OR('8D-ARCHITECTS'!B9="N",'8D-ARCHITECTS'!B9="NI"),"N",'8D-ARCHITECTS'!C9)</f>
        <v>Q8d.01</v>
      </c>
      <c r="E228" s="42" t="s">
        <v>1344</v>
      </c>
      <c r="F228" s="42" t="str">
        <f>'8D-ARCHITECTS'!V9</f>
        <v>yes</v>
      </c>
      <c r="G228" s="42" t="str">
        <f>'8D-ARCHITECTS'!AP9</f>
        <v>.</v>
      </c>
      <c r="H228" s="42">
        <f>'8D-ARCHITECTS'!AQ9</f>
        <v>0</v>
      </c>
      <c r="I228" s="11" t="str">
        <f t="shared" si="3"/>
        <v>.</v>
      </c>
    </row>
    <row r="229" spans="1:10" ht="25" x14ac:dyDescent="0.25">
      <c r="A229" s="42" t="str">
        <f>'8D-ARCHITECTS'!B10</f>
        <v>NI</v>
      </c>
      <c r="B229" s="42" t="str">
        <f>'8D-ARCHITECTS'!A10</f>
        <v>Q8d.04</v>
      </c>
      <c r="C229" s="42" t="str">
        <f>LEFT('8D-ARCHITECTS'!E10,FIND("(Q",'8D-ARCHITECTS'!E10)-2)</f>
        <v>Considering the definition provided at the start, is there more than one professional figure that can fit this description?</v>
      </c>
      <c r="D229" s="42" t="str">
        <f>IF(OR('8D-ARCHITECTS'!B10="N",'8D-ARCHITECTS'!B10="NI"),"N",'8D-ARCHITECTS'!C10)</f>
        <v>N</v>
      </c>
      <c r="E229" s="42" t="s">
        <v>0</v>
      </c>
      <c r="F229" s="42" t="str">
        <f>'8D-ARCHITECTS'!V10</f>
        <v/>
      </c>
      <c r="G229" s="42" t="str">
        <f>'8D-ARCHITECTS'!AP10</f>
        <v>.</v>
      </c>
      <c r="H229" s="42">
        <f>'8D-ARCHITECTS'!AQ10</f>
        <v>0</v>
      </c>
      <c r="I229" s="11" t="str">
        <f t="shared" si="3"/>
        <v>.</v>
      </c>
    </row>
    <row r="230" spans="1:10" ht="25" x14ac:dyDescent="0.25">
      <c r="A230" s="42" t="str">
        <f>'8D-ARCHITECTS'!B11</f>
        <v>NI</v>
      </c>
      <c r="B230" s="42" t="str">
        <f>'8D-ARCHITECTS'!A11</f>
        <v>Q8d.05</v>
      </c>
      <c r="C230" s="42" t="str">
        <f>LEFT('8D-ARCHITECTS'!E11,FIND("(Q",'8D-ARCHITECTS'!E11)-2)</f>
        <v>If you answer yes, please list all their names in English and in your local language and describe how these figures differ among each other in the Comments Column</v>
      </c>
      <c r="D230" s="42" t="str">
        <f>IF(OR('8D-ARCHITECTS'!B11="N",'8D-ARCHITECTS'!B11="NI"),"N",'8D-ARCHITECTS'!C11)</f>
        <v>N</v>
      </c>
      <c r="E230" s="42" t="s">
        <v>0</v>
      </c>
      <c r="F230" s="42" t="str">
        <f>'8D-ARCHITECTS'!V11</f>
        <v/>
      </c>
      <c r="G230" s="42" t="str">
        <f>'8D-ARCHITECTS'!AP11</f>
        <v>.</v>
      </c>
      <c r="H230" s="42">
        <f>'8D-ARCHITECTS'!AQ11</f>
        <v>0</v>
      </c>
      <c r="I230" s="11" t="str">
        <f t="shared" si="3"/>
        <v>.</v>
      </c>
    </row>
    <row r="231" spans="1:10" ht="25" x14ac:dyDescent="0.25">
      <c r="A231" s="42" t="str">
        <f>'8D-ARCHITECTS'!B12</f>
        <v>I</v>
      </c>
      <c r="B231" s="42" t="str">
        <f>'8D-ARCHITECTS'!A12</f>
        <v>Q8d.06</v>
      </c>
      <c r="C231" s="42" t="str">
        <f>LEFT('8D-ARCHITECTS'!E12,FIND("(Q",'8D-ARCHITECTS'!E12)-2)</f>
        <v>Please provide ONLY the name of the professional figure for which you are answering this questionnaire in your language and in English</v>
      </c>
      <c r="D231" s="42" t="str">
        <f>IF(OR('8D-ARCHITECTS'!B12="N",'8D-ARCHITECTS'!B12="NI"),"N",'8D-ARCHITECTS'!C12)</f>
        <v>Q8d.02</v>
      </c>
      <c r="E231" s="42" t="s">
        <v>1230</v>
      </c>
      <c r="F231" s="42" t="str">
        <f>'8D-ARCHITECTS'!V12</f>
        <v>Registered Architect</v>
      </c>
      <c r="G231" s="42" t="str">
        <f>'8D-ARCHITECTS'!AP12</f>
        <v>.</v>
      </c>
      <c r="H231" s="42">
        <f>'8D-ARCHITECTS'!AQ12</f>
        <v>0</v>
      </c>
      <c r="I231" s="11" t="str">
        <f t="shared" si="3"/>
        <v>.</v>
      </c>
    </row>
    <row r="232" spans="1:10" ht="25" x14ac:dyDescent="0.25">
      <c r="A232" s="42" t="str">
        <f>'8D-ARCHITECTS'!B13</f>
        <v>I</v>
      </c>
      <c r="B232" s="42" t="str">
        <f>'8D-ARCHITECTS'!A13</f>
        <v>Q8d.07</v>
      </c>
      <c r="C232" s="42" t="str">
        <f>LEFT('8D-ARCHITECTS'!E13,FIND("(Q",'8D-ARCHITECTS'!E13)-2)</f>
        <v>For which jurisdiction are you answering the question?</v>
      </c>
      <c r="D232" s="42" t="str">
        <f>IF(OR('8D-ARCHITECTS'!B13="N",'8D-ARCHITECTS'!B13="NI"),"N",'8D-ARCHITECTS'!C13)</f>
        <v>Q8d.03</v>
      </c>
      <c r="E232" s="42" t="s">
        <v>1231</v>
      </c>
      <c r="F232" s="42" t="str">
        <f>'8D-ARCHITECTS'!V13</f>
        <v>state level (for federal states)</v>
      </c>
      <c r="G232" s="42" t="str">
        <f>'8D-ARCHITECTS'!AP13</f>
        <v>.</v>
      </c>
      <c r="H232" s="42">
        <f>'8D-ARCHITECTS'!AQ13</f>
        <v>0</v>
      </c>
      <c r="I232" s="11" t="str">
        <f t="shared" si="3"/>
        <v>.</v>
      </c>
    </row>
    <row r="233" spans="1:10" x14ac:dyDescent="0.25">
      <c r="A233" s="42" t="str">
        <f>'8D-ARCHITECTS'!B14</f>
        <v>NI</v>
      </c>
      <c r="B233" s="42" t="str">
        <f>'8D-ARCHITECTS'!A14</f>
        <v>Q8d.07a</v>
      </c>
      <c r="C233" s="42" t="str">
        <f>LEFT('8D-ARCHITECTS'!E14,FIND("(Q",'8D-ARCHITECTS'!E14)-2)</f>
        <v>Please provide name of the name of the jurisdiction for which you are answering</v>
      </c>
      <c r="D233" s="42" t="str">
        <f>IF(OR('8D-ARCHITECTS'!B14="N",'8D-ARCHITECTS'!B14="NI"),"N",'8D-ARCHITECTS'!C14)</f>
        <v>N</v>
      </c>
      <c r="E233" s="42" t="s">
        <v>0</v>
      </c>
      <c r="F233" s="42" t="str">
        <f>'8D-ARCHITECTS'!V14</f>
        <v/>
      </c>
      <c r="G233" s="42" t="str">
        <f>'8D-ARCHITECTS'!AP14</f>
        <v>.</v>
      </c>
      <c r="H233" s="42">
        <f>'8D-ARCHITECTS'!AQ14</f>
        <v>0</v>
      </c>
      <c r="I233" s="11" t="str">
        <f t="shared" si="3"/>
        <v>.</v>
      </c>
    </row>
    <row r="234" spans="1:10" ht="50" x14ac:dyDescent="0.25">
      <c r="A234" s="42" t="str">
        <f>'8D-ARCHITECTS'!B15</f>
        <v>I</v>
      </c>
      <c r="B234" s="42" t="str">
        <f>'8D-ARCHITECTS'!A15</f>
        <v>Q8d.08</v>
      </c>
      <c r="C234" s="42" t="str">
        <f>LEFT('8D-ARCHITECTS'!E15,FIND("(Q",'8D-ARCHITECTS'!E15)-2)</f>
        <v>How is access to the profession regulated?</v>
      </c>
      <c r="D234" s="42" t="str">
        <f>IF(OR('8D-ARCHITECTS'!B15="N",'8D-ARCHITECTS'!B15="NI"),"N",'8D-ARCHITECTS'!C15)</f>
        <v>Q8d.1.4</v>
      </c>
      <c r="E234" s="42" t="s">
        <v>1232</v>
      </c>
      <c r="F234" s="42" t="str">
        <f>'8D-ARCHITECTS'!V15</f>
        <v>certification by state/independent authorities/professional bodies</v>
      </c>
      <c r="G234" s="42" t="str">
        <f>'8D-ARCHITECTS'!AP15</f>
        <v>.</v>
      </c>
      <c r="H234" s="42">
        <f>'8D-ARCHITECTS'!AQ15</f>
        <v>0</v>
      </c>
      <c r="I234" s="11" t="str">
        <f t="shared" si="3"/>
        <v>.</v>
      </c>
    </row>
    <row r="235" spans="1:10" ht="25" x14ac:dyDescent="0.25">
      <c r="A235" s="42" t="str">
        <f>'8D-ARCHITECTS'!B18</f>
        <v>EC</v>
      </c>
      <c r="B235" s="42" t="str">
        <f>'8D-ARCHITECTS'!A18</f>
        <v>Q8d.1.1_1</v>
      </c>
      <c r="C235" s="42" t="str">
        <f>LEFT('8D-ARCHITECTS'!E$17,FIND("(Q",'8D-ARCHITECTS'!E$17)-2)&amp;" - "&amp;'8D-ARCHITECTS'!F18</f>
        <v xml:space="preserve">Do architects have exclusive or shared exclusive rights to provide any of the activities listed below? - Feasibility studies </v>
      </c>
      <c r="D235" s="42" t="str">
        <f>IF(OR('8D-ARCHITECTS'!B18="N",'8D-ARCHITECTS'!B18="NI"),"N",'8D-ARCHITECTS'!C18)</f>
        <v>Q8d.1.1_1</v>
      </c>
      <c r="E235" s="42" t="s">
        <v>1345</v>
      </c>
      <c r="F235" s="42" t="str">
        <f>'8D-ARCHITECTS'!V18</f>
        <v>no exclusive right</v>
      </c>
      <c r="G235" s="42" t="str">
        <f>'8D-ARCHITECTS'!AP18</f>
        <v>.</v>
      </c>
      <c r="H235" s="42">
        <f>'8D-ARCHITECTS'!AQ18</f>
        <v>0</v>
      </c>
      <c r="I235" s="11" t="str">
        <f t="shared" si="3"/>
        <v>.</v>
      </c>
    </row>
    <row r="236" spans="1:10" ht="25" x14ac:dyDescent="0.25">
      <c r="A236" s="42" t="str">
        <f>'8D-ARCHITECTS'!B19</f>
        <v>EC</v>
      </c>
      <c r="B236" s="42" t="str">
        <f>'8D-ARCHITECTS'!A19</f>
        <v>Q8d.1.1_2</v>
      </c>
      <c r="C236" s="42" t="str">
        <f>LEFT('8D-ARCHITECTS'!E$17,FIND("(Q",'8D-ARCHITECTS'!E$17)-2)&amp;" - "&amp;'8D-ARCHITECTS'!F19</f>
        <v>Do architects have exclusive or shared exclusive rights to provide any of the activities listed below? - Design and planning</v>
      </c>
      <c r="D236" s="42" t="str">
        <f>IF(OR('8D-ARCHITECTS'!B19="N",'8D-ARCHITECTS'!B19="NI"),"N",'8D-ARCHITECTS'!C19)</f>
        <v>Q8d.1.1_2</v>
      </c>
      <c r="E236" s="42" t="s">
        <v>1346</v>
      </c>
      <c r="F236" s="42" t="str">
        <f>'8D-ARCHITECTS'!V19</f>
        <v>no exclusive right</v>
      </c>
      <c r="G236" s="42" t="str">
        <f>'8D-ARCHITECTS'!AP19</f>
        <v>.</v>
      </c>
      <c r="H236" s="42">
        <f>'8D-ARCHITECTS'!AQ19</f>
        <v>0</v>
      </c>
      <c r="I236" s="11" t="str">
        <f t="shared" si="3"/>
        <v>.</v>
      </c>
    </row>
    <row r="237" spans="1:10" ht="25" x14ac:dyDescent="0.25">
      <c r="A237" s="42" t="str">
        <f>'8D-ARCHITECTS'!B20</f>
        <v>EC</v>
      </c>
      <c r="B237" s="42" t="str">
        <f>'8D-ARCHITECTS'!A20</f>
        <v>Q8d.1.1_3</v>
      </c>
      <c r="C237" s="42" t="str">
        <f>LEFT('8D-ARCHITECTS'!E$17,FIND("(Q",'8D-ARCHITECTS'!E$17)-2)&amp;" - "&amp;'8D-ARCHITECTS'!F20</f>
        <v xml:space="preserve">Do architects have exclusive or shared exclusive rights to provide any of the activities listed below? - Representation for obtaining permits (signature of designs) </v>
      </c>
      <c r="D237" s="42" t="str">
        <f>IF(OR('8D-ARCHITECTS'!B20="N",'8D-ARCHITECTS'!B20="NI"),"N",'8D-ARCHITECTS'!C20)</f>
        <v>Q8d.1.1_3</v>
      </c>
      <c r="E237" s="42" t="s">
        <v>1347</v>
      </c>
      <c r="F237" s="42" t="str">
        <f>'8D-ARCHITECTS'!V20</f>
        <v>no exclusive right</v>
      </c>
      <c r="G237" s="42" t="str">
        <f>'8D-ARCHITECTS'!AP20</f>
        <v>.</v>
      </c>
      <c r="H237" s="42">
        <f>'8D-ARCHITECTS'!AQ20</f>
        <v>0</v>
      </c>
      <c r="I237" s="11" t="str">
        <f t="shared" si="3"/>
        <v>.</v>
      </c>
    </row>
    <row r="238" spans="1:10" ht="25" x14ac:dyDescent="0.25">
      <c r="A238" s="42" t="str">
        <f>'8D-ARCHITECTS'!B21</f>
        <v>EC</v>
      </c>
      <c r="B238" s="42" t="str">
        <f>'8D-ARCHITECTS'!A21</f>
        <v>Q8d.1.1_4</v>
      </c>
      <c r="C238" s="42" t="str">
        <f>LEFT('8D-ARCHITECTS'!E$17,FIND("(Q",'8D-ARCHITECTS'!E$17)-2)&amp;" - "&amp;'8D-ARCHITECTS'!F21</f>
        <v>Do architects have exclusive or shared exclusive rights to provide any of the activities listed below? - Tender and contract administration</v>
      </c>
      <c r="D238" s="42" t="str">
        <f>IF(OR('8D-ARCHITECTS'!B21="N",'8D-ARCHITECTS'!B21="NI"),"N",'8D-ARCHITECTS'!C21)</f>
        <v>Q8d.1.1_4</v>
      </c>
      <c r="E238" s="42" t="s">
        <v>1348</v>
      </c>
      <c r="F238" s="42" t="str">
        <f>'8D-ARCHITECTS'!V21</f>
        <v>no exclusive right</v>
      </c>
      <c r="G238" s="42" t="str">
        <f>'8D-ARCHITECTS'!AP21</f>
        <v>.</v>
      </c>
      <c r="H238" s="42">
        <f>'8D-ARCHITECTS'!AQ21</f>
        <v>0</v>
      </c>
      <c r="I238" s="11" t="str">
        <f t="shared" si="3"/>
        <v>.</v>
      </c>
    </row>
    <row r="239" spans="1:10" ht="25" x14ac:dyDescent="0.25">
      <c r="A239" s="42" t="str">
        <f>'8D-ARCHITECTS'!B22</f>
        <v>EC</v>
      </c>
      <c r="B239" s="42" t="str">
        <f>'8D-ARCHITECTS'!A22</f>
        <v>Q8d.1.1_5</v>
      </c>
      <c r="C239" s="42" t="str">
        <f>LEFT('8D-ARCHITECTS'!E$17,FIND("(Q",'8D-ARCHITECTS'!E$17)-2)&amp;" - "&amp;'8D-ARCHITECTS'!F22</f>
        <v>Do architects have exclusive or shared exclusive rights to provide any of the activities listed below? - Expert witness activities (such as a court expert)</v>
      </c>
      <c r="D239" s="42" t="str">
        <f>IF(OR('8D-ARCHITECTS'!B22="N",'8D-ARCHITECTS'!B22="NI"),"N",'8D-ARCHITECTS'!C22)</f>
        <v>Q8d.1.1_5</v>
      </c>
      <c r="E239" s="42" t="s">
        <v>1349</v>
      </c>
      <c r="F239" s="42" t="str">
        <f>'8D-ARCHITECTS'!V22</f>
        <v>no exclusive right</v>
      </c>
      <c r="G239" s="42" t="str">
        <f>'8D-ARCHITECTS'!AP22</f>
        <v>.</v>
      </c>
      <c r="H239" s="42">
        <f>'8D-ARCHITECTS'!AQ22</f>
        <v>0</v>
      </c>
      <c r="I239" s="11" t="str">
        <f t="shared" si="3"/>
        <v>.</v>
      </c>
    </row>
    <row r="240" spans="1:10" ht="50" x14ac:dyDescent="0.25">
      <c r="A240" s="42" t="str">
        <f>'8D-ARCHITECTS'!B23</f>
        <v>EC</v>
      </c>
      <c r="B240" s="42" t="str">
        <f>'8D-ARCHITECTS'!A23</f>
        <v>Q8d.1.1_6</v>
      </c>
      <c r="C240" s="42" t="str">
        <f>LEFT('8D-ARCHITECTS'!E$17,FIND("(Q",'8D-ARCHITECTS'!E$17)-2)&amp;" - "&amp;'8D-ARCHITECTS'!F23</f>
        <v xml:space="preserve">Do architects have exclusive or shared exclusive rights to provide any of the activities listed below? - Preparation/submission/signing of technical control and compliance documentation or certification of project and adhering to building legislation/standards of performance, quality, cost and safety </v>
      </c>
      <c r="D240" s="42" t="str">
        <f>IF(OR('8D-ARCHITECTS'!B23="N",'8D-ARCHITECTS'!B23="NI"),"N",'8D-ARCHITECTS'!C23)</f>
        <v>Q8d.1.1_6</v>
      </c>
      <c r="E240" s="42" t="s">
        <v>1350</v>
      </c>
      <c r="F240" s="42" t="str">
        <f>'8D-ARCHITECTS'!V23</f>
        <v>no exclusive right</v>
      </c>
      <c r="G240" s="42" t="str">
        <f>'8D-ARCHITECTS'!AP23</f>
        <v>.</v>
      </c>
      <c r="H240" s="42">
        <f>'8D-ARCHITECTS'!AQ23</f>
        <v>0</v>
      </c>
      <c r="I240" s="11" t="str">
        <f t="shared" si="3"/>
        <v>.</v>
      </c>
    </row>
    <row r="241" spans="1:9" ht="37.5" x14ac:dyDescent="0.25">
      <c r="A241" s="42" t="str">
        <f>'8D-ARCHITECTS'!B24</f>
        <v>EC</v>
      </c>
      <c r="B241" s="42" t="str">
        <f>'8D-ARCHITECTS'!A24</f>
        <v>Q8d.1.1_7</v>
      </c>
      <c r="C241" s="42" t="str">
        <f>LEFT('8D-ARCHITECTS'!E$17,FIND("(Q",'8D-ARCHITECTS'!E$17)-2)&amp;" - "&amp;'8D-ARCHITECTS'!F24</f>
        <v>Do architects have exclusive or shared exclusive rights to provide any of the activities listed below? - Managing and Supervising the execution of construction work, including supervision of other related professionals</v>
      </c>
      <c r="D241" s="42" t="str">
        <f>IF(OR('8D-ARCHITECTS'!B24="N",'8D-ARCHITECTS'!B24="NI"),"N",'8D-ARCHITECTS'!C24)</f>
        <v>Q8d.1.1_7</v>
      </c>
      <c r="E241" s="42" t="s">
        <v>1351</v>
      </c>
      <c r="F241" s="42" t="str">
        <f>'8D-ARCHITECTS'!V24</f>
        <v>no exclusive right</v>
      </c>
      <c r="G241" s="42" t="str">
        <f>'8D-ARCHITECTS'!AP24</f>
        <v>.</v>
      </c>
      <c r="H241" s="42">
        <f>'8D-ARCHITECTS'!AQ24</f>
        <v>0</v>
      </c>
      <c r="I241" s="11" t="str">
        <f t="shared" si="3"/>
        <v>.</v>
      </c>
    </row>
    <row r="242" spans="1:9" ht="25" x14ac:dyDescent="0.25">
      <c r="A242" s="42" t="str">
        <f>'8D-ARCHITECTS'!B25</f>
        <v>EC</v>
      </c>
      <c r="B242" s="42" t="str">
        <f>'8D-ARCHITECTS'!A25</f>
        <v>Q8d.1.1_8</v>
      </c>
      <c r="C242" s="42" t="str">
        <f>LEFT('8D-ARCHITECTS'!E$17,FIND("(Q",'8D-ARCHITECTS'!E$17)-2)&amp;" - "&amp;'8D-ARCHITECTS'!F25</f>
        <v xml:space="preserve">Do architects have exclusive or shared exclusive rights to provide any of the activities listed below? - Construction cost management </v>
      </c>
      <c r="D242" s="42" t="str">
        <f>IF(OR('8D-ARCHITECTS'!B25="N",'8D-ARCHITECTS'!B25="NI"),"N",'8D-ARCHITECTS'!C25)</f>
        <v>Q8d.1.1_8</v>
      </c>
      <c r="E242" s="42" t="s">
        <v>1352</v>
      </c>
      <c r="F242" s="42" t="str">
        <f>'8D-ARCHITECTS'!V25</f>
        <v>no exclusive right</v>
      </c>
      <c r="G242" s="42" t="str">
        <f>'8D-ARCHITECTS'!AP25</f>
        <v>.</v>
      </c>
      <c r="H242" s="42">
        <f>'8D-ARCHITECTS'!AQ25</f>
        <v>0</v>
      </c>
      <c r="I242" s="11" t="str">
        <f t="shared" si="3"/>
        <v>.</v>
      </c>
    </row>
    <row r="243" spans="1:9" ht="25" x14ac:dyDescent="0.25">
      <c r="A243" s="42" t="str">
        <f>'8D-ARCHITECTS'!B26</f>
        <v>EC</v>
      </c>
      <c r="B243" s="42" t="str">
        <f>'8D-ARCHITECTS'!A26</f>
        <v>Q8d.1.1_9</v>
      </c>
      <c r="C243" s="42" t="str">
        <f>LEFT('8D-ARCHITECTS'!E$17,FIND("(Q",'8D-ARCHITECTS'!E$17)-2)&amp;" - "&amp;'8D-ARCHITECTS'!F26</f>
        <v>Do architects have exclusive or shared exclusive rights to provide any of the activities listed below? - Topographical determination, demarcation, land surveying</v>
      </c>
      <c r="D243" s="42" t="str">
        <f>IF(OR('8D-ARCHITECTS'!B26="N",'8D-ARCHITECTS'!B26="NI"),"N",'8D-ARCHITECTS'!C26)</f>
        <v>Q8d.1.1_9</v>
      </c>
      <c r="E243" s="42" t="s">
        <v>1353</v>
      </c>
      <c r="F243" s="42" t="str">
        <f>'8D-ARCHITECTS'!V26</f>
        <v>no exclusive right</v>
      </c>
      <c r="G243" s="42" t="str">
        <f>'8D-ARCHITECTS'!AP26</f>
        <v>.</v>
      </c>
      <c r="H243" s="42">
        <f>'8D-ARCHITECTS'!AQ26</f>
        <v>0</v>
      </c>
      <c r="I243" s="11" t="str">
        <f t="shared" si="3"/>
        <v>.</v>
      </c>
    </row>
    <row r="244" spans="1:9" ht="25" x14ac:dyDescent="0.25">
      <c r="A244" s="42" t="str">
        <f>'8D-ARCHITECTS'!B27</f>
        <v>EC</v>
      </c>
      <c r="B244" s="42" t="str">
        <f>'8D-ARCHITECTS'!A27</f>
        <v>Q8d.1.1_10</v>
      </c>
      <c r="C244" s="42" t="str">
        <f>LEFT('8D-ARCHITECTS'!E$17,FIND("(Q",'8D-ARCHITECTS'!E$17)-2)&amp;" - "&amp;'8D-ARCHITECTS'!F27</f>
        <v xml:space="preserve">Do architects have exclusive or shared exclusive rights to provide any of the activities listed below? - Urban and landscape planning </v>
      </c>
      <c r="D244" s="42" t="str">
        <f>IF(OR('8D-ARCHITECTS'!B27="N",'8D-ARCHITECTS'!B27="NI"),"N",'8D-ARCHITECTS'!C27)</f>
        <v>Q8d.1.1_10</v>
      </c>
      <c r="E244" s="42" t="s">
        <v>1354</v>
      </c>
      <c r="F244" s="42" t="str">
        <f>'8D-ARCHITECTS'!V27</f>
        <v>no exclusive right</v>
      </c>
      <c r="G244" s="42" t="str">
        <f>'8D-ARCHITECTS'!AP27</f>
        <v>.</v>
      </c>
      <c r="H244" s="42">
        <f>'8D-ARCHITECTS'!AQ27</f>
        <v>0</v>
      </c>
      <c r="I244" s="11" t="str">
        <f t="shared" si="3"/>
        <v>.</v>
      </c>
    </row>
    <row r="245" spans="1:9" ht="25" x14ac:dyDescent="0.25">
      <c r="A245" s="42" t="str">
        <f>'8D-ARCHITECTS'!B28</f>
        <v>EC</v>
      </c>
      <c r="B245" s="42" t="str">
        <f>'8D-ARCHITECTS'!A28</f>
        <v>Q8d.1.1_11</v>
      </c>
      <c r="C245" s="42" t="str">
        <f>LEFT('8D-ARCHITECTS'!E$17,FIND("(Q",'8D-ARCHITECTS'!E$17)-2)&amp;" - "&amp;'8D-ARCHITECTS'!F28</f>
        <v xml:space="preserve">Do architects have exclusive or shared exclusive rights to provide any of the activities listed below? - Interior design </v>
      </c>
      <c r="D245" s="42" t="str">
        <f>IF(OR('8D-ARCHITECTS'!B28="N",'8D-ARCHITECTS'!B28="NI"),"N",'8D-ARCHITECTS'!C28)</f>
        <v>Q8d.1.1_11</v>
      </c>
      <c r="E245" s="42" t="s">
        <v>1355</v>
      </c>
      <c r="F245" s="42" t="str">
        <f>'8D-ARCHITECTS'!V28</f>
        <v>no exclusive right</v>
      </c>
      <c r="G245" s="42" t="str">
        <f>'8D-ARCHITECTS'!AP28</f>
        <v>.</v>
      </c>
      <c r="H245" s="42">
        <f>'8D-ARCHITECTS'!AQ28</f>
        <v>0</v>
      </c>
      <c r="I245" s="11" t="str">
        <f t="shared" si="3"/>
        <v>.</v>
      </c>
    </row>
    <row r="246" spans="1:9" ht="50" x14ac:dyDescent="0.25">
      <c r="A246" s="42" t="str">
        <f>'8D-ARCHITECTS'!B29</f>
        <v>EC</v>
      </c>
      <c r="B246" s="42" t="str">
        <f>'8D-ARCHITECTS'!A29</f>
        <v>Q8d.1.1_12</v>
      </c>
      <c r="C246" s="42" t="str">
        <f>LEFT('8D-ARCHITECTS'!E$17,FIND("(Q",'8D-ARCHITECTS'!E$17)-2)&amp;" - "&amp;'8D-ARCHITECTS'!F29</f>
        <v>Do architects have exclusive or shared exclusive rights to provide any of the activities listed below? - Others - 1</v>
      </c>
      <c r="D246" s="42" t="str">
        <f>IF(OR('8D-ARCHITECTS'!B29="N",'8D-ARCHITECTS'!B29="NI"),"N",'8D-ARCHITECTS'!C29)</f>
        <v>Q8d.1.1_12</v>
      </c>
      <c r="E246" s="42" t="s">
        <v>1356</v>
      </c>
      <c r="F246" s="42" t="str">
        <f>'8D-ARCHITECTS'!V29</f>
        <v>.</v>
      </c>
      <c r="G246" s="42" t="str">
        <f>'8D-ARCHITECTS'!AP29</f>
        <v>.</v>
      </c>
      <c r="H246" s="42">
        <f>'8D-ARCHITECTS'!AQ29</f>
        <v>0</v>
      </c>
      <c r="I246" s="11" t="str">
        <f t="shared" si="3"/>
        <v>.</v>
      </c>
    </row>
    <row r="247" spans="1:9" ht="25" x14ac:dyDescent="0.25">
      <c r="A247" s="42" t="str">
        <f>'8D-ARCHITECTS'!B30</f>
        <v>NI</v>
      </c>
      <c r="B247" s="42" t="str">
        <f>'8D-ARCHITECTS'!A30</f>
        <v>Q8d.1.1_13</v>
      </c>
      <c r="C247" s="42" t="str">
        <f>LEFT('8D-ARCHITECTS'!E$17,FIND("(Q",'8D-ARCHITECTS'!E$17)-2)&amp;" - "&amp;'8D-ARCHITECTS'!F30</f>
        <v>Do architects have exclusive or shared exclusive rights to provide any of the activities listed below? - Others - 2</v>
      </c>
      <c r="D247" s="42" t="str">
        <f>IF(OR('8D-ARCHITECTS'!B30="N",'8D-ARCHITECTS'!B30="NI"),"N",'8D-ARCHITECTS'!C30)</f>
        <v>N</v>
      </c>
      <c r="E247" s="42" t="s">
        <v>0</v>
      </c>
      <c r="F247" s="42" t="str">
        <f>'8D-ARCHITECTS'!V30</f>
        <v/>
      </c>
      <c r="G247" s="42" t="str">
        <f>'8D-ARCHITECTS'!AP30</f>
        <v>.</v>
      </c>
      <c r="H247" s="42">
        <f>'8D-ARCHITECTS'!AQ30</f>
        <v>0</v>
      </c>
      <c r="I247" s="11" t="str">
        <f t="shared" si="3"/>
        <v>.</v>
      </c>
    </row>
    <row r="248" spans="1:9" ht="25" x14ac:dyDescent="0.25">
      <c r="A248" s="42" t="str">
        <f>'8D-ARCHITECTS'!B31</f>
        <v>NI</v>
      </c>
      <c r="B248" s="42" t="str">
        <f>'8D-ARCHITECTS'!A31</f>
        <v>Q8d.1.1_14</v>
      </c>
      <c r="C248" s="42" t="str">
        <f>LEFT('8D-ARCHITECTS'!E$17,FIND("(Q",'8D-ARCHITECTS'!E$17)-2)&amp;" - "&amp;'8D-ARCHITECTS'!F31</f>
        <v>Do architects have exclusive or shared exclusive rights to provide any of the activities listed below? - Others - 3</v>
      </c>
      <c r="D248" s="42" t="str">
        <f>IF(OR('8D-ARCHITECTS'!B31="N",'8D-ARCHITECTS'!B31="NI"),"N",'8D-ARCHITECTS'!C31)</f>
        <v>N</v>
      </c>
      <c r="E248" s="42" t="s">
        <v>0</v>
      </c>
      <c r="F248" s="42" t="str">
        <f>'8D-ARCHITECTS'!V31</f>
        <v/>
      </c>
      <c r="G248" s="42" t="str">
        <f>'8D-ARCHITECTS'!AP31</f>
        <v>.</v>
      </c>
      <c r="H248" s="42">
        <f>'8D-ARCHITECTS'!AQ31</f>
        <v>0</v>
      </c>
      <c r="I248" s="11" t="str">
        <f t="shared" si="3"/>
        <v>.</v>
      </c>
    </row>
    <row r="249" spans="1:9" ht="25" x14ac:dyDescent="0.25">
      <c r="A249" s="42" t="str">
        <f>'8D-ARCHITECTS'!B32</f>
        <v>NI</v>
      </c>
      <c r="B249" s="42" t="str">
        <f>'8D-ARCHITECTS'!A32</f>
        <v>Q8d.1.1_15</v>
      </c>
      <c r="C249" s="42" t="str">
        <f>LEFT('8D-ARCHITECTS'!E$17,FIND("(Q",'8D-ARCHITECTS'!E$17)-2)&amp;" - "&amp;'8D-ARCHITECTS'!F32</f>
        <v>Do architects have exclusive or shared exclusive rights to provide any of the activities listed below? - Others - 4</v>
      </c>
      <c r="D249" s="42" t="str">
        <f>IF(OR('8D-ARCHITECTS'!B32="N",'8D-ARCHITECTS'!B32="NI"),"N",'8D-ARCHITECTS'!C32)</f>
        <v>N</v>
      </c>
      <c r="E249" s="42" t="s">
        <v>0</v>
      </c>
      <c r="F249" s="42" t="str">
        <f>'8D-ARCHITECTS'!V32</f>
        <v/>
      </c>
      <c r="G249" s="42" t="str">
        <f>'8D-ARCHITECTS'!AP32</f>
        <v>.</v>
      </c>
      <c r="H249" s="42">
        <f>'8D-ARCHITECTS'!AQ32</f>
        <v>0</v>
      </c>
      <c r="I249" s="11" t="str">
        <f t="shared" si="3"/>
        <v>.</v>
      </c>
    </row>
    <row r="250" spans="1:9" ht="37.5" x14ac:dyDescent="0.25">
      <c r="A250" s="42" t="str">
        <f>'8D-ARCHITECTS'!B33</f>
        <v>I</v>
      </c>
      <c r="B250" s="42" t="str">
        <f>'8D-ARCHITECTS'!A33</f>
        <v>Q8d.1.1a</v>
      </c>
      <c r="C250" s="42" t="str">
        <f>LEFT('8D-ARCHITECTS'!E33,FIND("(Q",'8D-ARCHITECTS'!E33)-2)</f>
        <v>Please provide a link to the law/regulation that specifies which activities are reserved to Architects</v>
      </c>
      <c r="D250" s="42" t="str">
        <f>IF(OR('8D-ARCHITECTS'!B33="N",'8D-ARCHITECTS'!B33="NI"),"N",'8D-ARCHITECTS'!C33)</f>
        <v>Q8d.1.1a</v>
      </c>
      <c r="E250" s="42" t="s">
        <v>1248</v>
      </c>
      <c r="F250" s="42" t="str">
        <f>'8D-ARCHITECTS'!V33</f>
        <v>https://www.legislation.nsw.gov.au/#/view/act/2003/89</v>
      </c>
      <c r="G250" s="42" t="str">
        <f>'8D-ARCHITECTS'!AP33</f>
        <v>.</v>
      </c>
      <c r="H250" s="42">
        <f>'8D-ARCHITECTS'!AQ33</f>
        <v>0</v>
      </c>
      <c r="I250" s="11" t="str">
        <f t="shared" si="3"/>
        <v>.</v>
      </c>
    </row>
    <row r="251" spans="1:9" ht="25" x14ac:dyDescent="0.25">
      <c r="A251" s="42" t="str">
        <f>'8D-ARCHITECTS'!B35</f>
        <v>NI</v>
      </c>
      <c r="B251" s="42" t="str">
        <f>'8D-ARCHITECTS'!A35</f>
        <v>Q8d.1.2_1</v>
      </c>
      <c r="C251" s="42" t="str">
        <f>LEFT('8D-ARCHITECTS'!E$34,FIND("(Q",'8D-ARCHITECTS'!E$34)-2)&amp;" - "&amp;'8D-ARCHITECTS'!F35</f>
        <v xml:space="preserve">Is any of the following activity not reserved to architects, but to another regulated professional or a public official? - Feasibility studies </v>
      </c>
      <c r="D251" s="42" t="str">
        <f>IF(OR('8D-ARCHITECTS'!B35="N",'8D-ARCHITECTS'!B35="NI"),"N",'8D-ARCHITECTS'!C35)</f>
        <v>N</v>
      </c>
      <c r="E251" s="42" t="s">
        <v>0</v>
      </c>
      <c r="F251" s="42" t="str">
        <f>'8D-ARCHITECTS'!V35</f>
        <v/>
      </c>
      <c r="G251" s="42" t="str">
        <f>'8D-ARCHITECTS'!AP35</f>
        <v>.</v>
      </c>
      <c r="H251" s="42">
        <f>'8D-ARCHITECTS'!AQ35</f>
        <v>0</v>
      </c>
      <c r="I251" s="11" t="str">
        <f t="shared" si="3"/>
        <v>.</v>
      </c>
    </row>
    <row r="252" spans="1:9" ht="25" x14ac:dyDescent="0.25">
      <c r="A252" s="42" t="str">
        <f>'8D-ARCHITECTS'!B36</f>
        <v>NI</v>
      </c>
      <c r="B252" s="42" t="str">
        <f>'8D-ARCHITECTS'!A36</f>
        <v>Q8d.1.2_2</v>
      </c>
      <c r="C252" s="42" t="str">
        <f>LEFT('8D-ARCHITECTS'!E$34,FIND("(Q",'8D-ARCHITECTS'!E$34)-2)&amp;" - "&amp;'8D-ARCHITECTS'!F36</f>
        <v>Is any of the following activity not reserved to architects, but to another regulated professional or a public official? - Design and planning</v>
      </c>
      <c r="D252" s="42" t="str">
        <f>IF(OR('8D-ARCHITECTS'!B36="N",'8D-ARCHITECTS'!B36="NI"),"N",'8D-ARCHITECTS'!C36)</f>
        <v>N</v>
      </c>
      <c r="E252" s="42" t="s">
        <v>0</v>
      </c>
      <c r="F252" s="42" t="str">
        <f>'8D-ARCHITECTS'!V36</f>
        <v/>
      </c>
      <c r="G252" s="42" t="str">
        <f>'8D-ARCHITECTS'!AP36</f>
        <v>.</v>
      </c>
      <c r="H252" s="42">
        <f>'8D-ARCHITECTS'!AQ36</f>
        <v>0</v>
      </c>
      <c r="I252" s="11" t="str">
        <f t="shared" si="3"/>
        <v>.</v>
      </c>
    </row>
    <row r="253" spans="1:9" ht="37.5" x14ac:dyDescent="0.25">
      <c r="A253" s="42" t="str">
        <f>'8D-ARCHITECTS'!B37</f>
        <v>NI</v>
      </c>
      <c r="B253" s="42" t="str">
        <f>'8D-ARCHITECTS'!A37</f>
        <v>Q8d.1.2_3</v>
      </c>
      <c r="C253" s="42" t="str">
        <f>LEFT('8D-ARCHITECTS'!E$34,FIND("(Q",'8D-ARCHITECTS'!E$34)-2)&amp;" - "&amp;'8D-ARCHITECTS'!F37</f>
        <v xml:space="preserve">Is any of the following activity not reserved to architects, but to another regulated professional or a public official? - Representation for obtaining permits (signature of designs) </v>
      </c>
      <c r="D253" s="42" t="str">
        <f>IF(OR('8D-ARCHITECTS'!B37="N",'8D-ARCHITECTS'!B37="NI"),"N",'8D-ARCHITECTS'!C37)</f>
        <v>N</v>
      </c>
      <c r="E253" s="42" t="s">
        <v>0</v>
      </c>
      <c r="F253" s="42" t="str">
        <f>'8D-ARCHITECTS'!V37</f>
        <v/>
      </c>
      <c r="G253" s="42" t="str">
        <f>'8D-ARCHITECTS'!AP37</f>
        <v>.</v>
      </c>
      <c r="H253" s="42">
        <f>'8D-ARCHITECTS'!AQ37</f>
        <v>0</v>
      </c>
      <c r="I253" s="11" t="str">
        <f t="shared" si="3"/>
        <v>.</v>
      </c>
    </row>
    <row r="254" spans="1:9" ht="25" x14ac:dyDescent="0.25">
      <c r="A254" s="42" t="str">
        <f>'8D-ARCHITECTS'!B38</f>
        <v>NI</v>
      </c>
      <c r="B254" s="42" t="str">
        <f>'8D-ARCHITECTS'!A38</f>
        <v>Q8d.1.2_4</v>
      </c>
      <c r="C254" s="42" t="str">
        <f>LEFT('8D-ARCHITECTS'!E$34,FIND("(Q",'8D-ARCHITECTS'!E$34)-2)&amp;" - "&amp;'8D-ARCHITECTS'!F38</f>
        <v>Is any of the following activity not reserved to architects, but to another regulated professional or a public official? - Tender and contract administration</v>
      </c>
      <c r="D254" s="42" t="str">
        <f>IF(OR('8D-ARCHITECTS'!B38="N",'8D-ARCHITECTS'!B38="NI"),"N",'8D-ARCHITECTS'!C38)</f>
        <v>N</v>
      </c>
      <c r="E254" s="42" t="s">
        <v>0</v>
      </c>
      <c r="F254" s="42" t="str">
        <f>'8D-ARCHITECTS'!V38</f>
        <v/>
      </c>
      <c r="G254" s="42" t="str">
        <f>'8D-ARCHITECTS'!AP38</f>
        <v>.</v>
      </c>
      <c r="H254" s="42">
        <f>'8D-ARCHITECTS'!AQ38</f>
        <v>0</v>
      </c>
      <c r="I254" s="11" t="str">
        <f t="shared" si="3"/>
        <v>.</v>
      </c>
    </row>
    <row r="255" spans="1:9" ht="25" x14ac:dyDescent="0.25">
      <c r="A255" s="42" t="str">
        <f>'8D-ARCHITECTS'!B39</f>
        <v>NI</v>
      </c>
      <c r="B255" s="42" t="str">
        <f>'8D-ARCHITECTS'!A39</f>
        <v>Q8d.1.2_5</v>
      </c>
      <c r="C255" s="42" t="str">
        <f>LEFT('8D-ARCHITECTS'!E$34,FIND("(Q",'8D-ARCHITECTS'!E$34)-2)&amp;" - "&amp;'8D-ARCHITECTS'!F39</f>
        <v>Is any of the following activity not reserved to architects, but to another regulated professional or a public official? - Expert witness activities (such as a court expert)</v>
      </c>
      <c r="D255" s="42" t="str">
        <f>IF(OR('8D-ARCHITECTS'!B39="N",'8D-ARCHITECTS'!B39="NI"),"N",'8D-ARCHITECTS'!C39)</f>
        <v>N</v>
      </c>
      <c r="E255" s="42" t="s">
        <v>0</v>
      </c>
      <c r="F255" s="42" t="str">
        <f>'8D-ARCHITECTS'!V39</f>
        <v/>
      </c>
      <c r="G255" s="42" t="str">
        <f>'8D-ARCHITECTS'!AP39</f>
        <v>.</v>
      </c>
      <c r="H255" s="42">
        <f>'8D-ARCHITECTS'!AQ39</f>
        <v>0</v>
      </c>
      <c r="I255" s="11" t="str">
        <f t="shared" si="3"/>
        <v>.</v>
      </c>
    </row>
    <row r="256" spans="1:9" ht="50" x14ac:dyDescent="0.25">
      <c r="A256" s="42" t="str">
        <f>'8D-ARCHITECTS'!B40</f>
        <v>NI</v>
      </c>
      <c r="B256" s="42" t="str">
        <f>'8D-ARCHITECTS'!A40</f>
        <v>Q8d.1.2_6</v>
      </c>
      <c r="C256" s="42" t="str">
        <f>LEFT('8D-ARCHITECTS'!E$34,FIND("(Q",'8D-ARCHITECTS'!E$34)-2)&amp;" - "&amp;'8D-ARCHITECTS'!F40</f>
        <v xml:space="preserve">Is any of the following activity not reserved to architects, but to another regulated professional or a public official? - Preparation/submission/signing of technical control and compliance documentation or certification of project adhering to building legislation/standards of performance, quality, cost and safety </v>
      </c>
      <c r="D256" s="42" t="str">
        <f>IF(OR('8D-ARCHITECTS'!B40="N",'8D-ARCHITECTS'!B40="NI"),"N",'8D-ARCHITECTS'!C40)</f>
        <v>N</v>
      </c>
      <c r="E256" s="42" t="s">
        <v>0</v>
      </c>
      <c r="F256" s="42" t="str">
        <f>'8D-ARCHITECTS'!V40</f>
        <v/>
      </c>
      <c r="G256" s="42" t="str">
        <f>'8D-ARCHITECTS'!AP40</f>
        <v>.</v>
      </c>
      <c r="H256" s="42">
        <f>'8D-ARCHITECTS'!AQ40</f>
        <v>0</v>
      </c>
      <c r="I256" s="11" t="str">
        <f t="shared" si="3"/>
        <v>.</v>
      </c>
    </row>
    <row r="257" spans="1:9" ht="37.5" x14ac:dyDescent="0.25">
      <c r="A257" s="42" t="str">
        <f>'8D-ARCHITECTS'!B41</f>
        <v>NI</v>
      </c>
      <c r="B257" s="42" t="str">
        <f>'8D-ARCHITECTS'!A41</f>
        <v>Q8d.1.2_7</v>
      </c>
      <c r="C257" s="42" t="str">
        <f>LEFT('8D-ARCHITECTS'!E$34,FIND("(Q",'8D-ARCHITECTS'!E$34)-2)&amp;" - "&amp;'8D-ARCHITECTS'!F41</f>
        <v>Is any of the following activity not reserved to architects, but to another regulated professional or a public official? - Managing and Supervising the execution of construction work, including supervision of other related professionals</v>
      </c>
      <c r="D257" s="42" t="str">
        <f>IF(OR('8D-ARCHITECTS'!B41="N",'8D-ARCHITECTS'!B41="NI"),"N",'8D-ARCHITECTS'!C41)</f>
        <v>N</v>
      </c>
      <c r="E257" s="42" t="s">
        <v>0</v>
      </c>
      <c r="F257" s="42" t="str">
        <f>'8D-ARCHITECTS'!V41</f>
        <v/>
      </c>
      <c r="G257" s="42" t="str">
        <f>'8D-ARCHITECTS'!AP41</f>
        <v>.</v>
      </c>
      <c r="H257" s="42">
        <f>'8D-ARCHITECTS'!AQ41</f>
        <v>0</v>
      </c>
      <c r="I257" s="11" t="str">
        <f t="shared" si="3"/>
        <v>.</v>
      </c>
    </row>
    <row r="258" spans="1:9" ht="62.5" x14ac:dyDescent="0.25">
      <c r="A258" s="42" t="str">
        <f>'8D-ARCHITECTS'!B42</f>
        <v>NI</v>
      </c>
      <c r="B258" s="42" t="str">
        <f>'8D-ARCHITECTS'!A42</f>
        <v>Q8d.1.2a</v>
      </c>
      <c r="C258" s="42" t="str">
        <f>LEFT('8D-ARCHITECTS'!E42,FIND("(Q",'8D-ARCHITECTS'!E42)-2)</f>
        <v>If architects are not required to prepare/submit technical control and compliance documentation or certification that a building project adheres to building legislation/ or to standards of performance, quality, cost, and safety, is it because responsibility over any error in the construction of the building is covered by a specific insurance? Please explain</v>
      </c>
      <c r="D258" s="42" t="str">
        <f>IF(OR('8D-ARCHITECTS'!B42="N",'8D-ARCHITECTS'!B42="NI"),"N",'8D-ARCHITECTS'!C42)</f>
        <v>N</v>
      </c>
      <c r="E258" s="42" t="s">
        <v>0</v>
      </c>
      <c r="F258" s="42" t="str">
        <f>'8D-ARCHITECTS'!V42</f>
        <v/>
      </c>
      <c r="G258" s="42" t="str">
        <f>'8D-ARCHITECTS'!AP42</f>
        <v>.</v>
      </c>
      <c r="H258" s="42">
        <f>'8D-ARCHITECTS'!AQ42</f>
        <v>0</v>
      </c>
      <c r="I258" s="11" t="str">
        <f t="shared" si="3"/>
        <v>.</v>
      </c>
    </row>
    <row r="259" spans="1:9" x14ac:dyDescent="0.25">
      <c r="A259" s="42" t="str">
        <f>'8D-ARCHITECTS'!B43</f>
        <v>E</v>
      </c>
      <c r="B259" s="42" t="str">
        <f>'8D-ARCHITECTS'!A43</f>
        <v>Q8d.1.3</v>
      </c>
      <c r="C259" s="42" t="str">
        <f>LEFT('8D-ARCHITECTS'!E43,FIND("(Q",'8D-ARCHITECTS'!E43)-2)</f>
        <v>Is the professional title of architects protected by the law?</v>
      </c>
      <c r="D259" s="42" t="str">
        <f>IF(OR('8D-ARCHITECTS'!B43="N",'8D-ARCHITECTS'!B43="NI"),"N",'8D-ARCHITECTS'!C43)</f>
        <v>Q8d.1.2</v>
      </c>
      <c r="E259" s="42" t="s">
        <v>1357</v>
      </c>
      <c r="F259" s="42" t="str">
        <f>'8D-ARCHITECTS'!V43</f>
        <v>yes</v>
      </c>
      <c r="G259" s="42" t="str">
        <f>'8D-ARCHITECTS'!AP43</f>
        <v>.</v>
      </c>
      <c r="H259" s="42">
        <f>'8D-ARCHITECTS'!AQ43</f>
        <v>0</v>
      </c>
      <c r="I259" s="11" t="str">
        <f t="shared" ref="I259:I322" si="4">IF(H259=0,".",H259)</f>
        <v>.</v>
      </c>
    </row>
    <row r="260" spans="1:9" ht="37.5" x14ac:dyDescent="0.25">
      <c r="A260" s="42" t="str">
        <f>'8D-ARCHITECTS'!B44</f>
        <v>I</v>
      </c>
      <c r="B260" s="42" t="str">
        <f>'8D-ARCHITECTS'!A44</f>
        <v>Q8d.1.3a</v>
      </c>
      <c r="C260" s="42" t="str">
        <f>LEFT('8D-ARCHITECTS'!E44,FIND("(Q",'8D-ARCHITECTS'!E44)-2)</f>
        <v>Please provide a link to the law/regulation that establishes the protection of the title</v>
      </c>
      <c r="D260" s="42" t="str">
        <f>IF(OR('8D-ARCHITECTS'!B44="N",'8D-ARCHITECTS'!B44="NI"),"N",'8D-ARCHITECTS'!C44)</f>
        <v>Q8d.1.2a</v>
      </c>
      <c r="E260" s="42" t="s">
        <v>1295</v>
      </c>
      <c r="F260" s="42" t="str">
        <f>'8D-ARCHITECTS'!V44</f>
        <v>https://www.legislation.nsw.gov.au/#/view/act/2003/89</v>
      </c>
      <c r="G260" s="42" t="str">
        <f>'8D-ARCHITECTS'!AP44</f>
        <v>.</v>
      </c>
      <c r="H260" s="42">
        <f>'8D-ARCHITECTS'!AQ44</f>
        <v>0</v>
      </c>
      <c r="I260" s="11" t="str">
        <f t="shared" si="4"/>
        <v>.</v>
      </c>
    </row>
    <row r="261" spans="1:9" ht="37.5" x14ac:dyDescent="0.25">
      <c r="A261" s="42" t="str">
        <f>'8D-ARCHITECTS'!B45</f>
        <v>NI</v>
      </c>
      <c r="B261" s="42" t="str">
        <f>'8D-ARCHITECTS'!A45</f>
        <v>Q8d.1.4</v>
      </c>
      <c r="C261" s="42" t="str">
        <f>LEFT('8D-ARCHITECTS'!E45,FIND("(Q",'8D-ARCHITECTS'!E45)-2)</f>
        <v>If the profession of architect is certified (title is protected but there are no reserved activities), is there a single authority that can issue such a certification or more than one?</v>
      </c>
      <c r="D261" s="42" t="str">
        <f>IF(OR('8D-ARCHITECTS'!B45="N",'8D-ARCHITECTS'!B45="NI"),"N",'8D-ARCHITECTS'!C45)</f>
        <v>N</v>
      </c>
      <c r="E261" s="42" t="s">
        <v>0</v>
      </c>
      <c r="F261" s="42" t="str">
        <f>'8D-ARCHITECTS'!V45</f>
        <v/>
      </c>
      <c r="G261" s="42" t="str">
        <f>'8D-ARCHITECTS'!AP45</f>
        <v>.</v>
      </c>
      <c r="H261" s="42">
        <f>'8D-ARCHITECTS'!AQ45</f>
        <v>0</v>
      </c>
      <c r="I261" s="11" t="str">
        <f t="shared" si="4"/>
        <v>.</v>
      </c>
    </row>
    <row r="262" spans="1:9" ht="25" x14ac:dyDescent="0.25">
      <c r="A262" s="42" t="str">
        <f>'8D-ARCHITECTS'!B46</f>
        <v>E</v>
      </c>
      <c r="B262" s="42" t="str">
        <f>'8D-ARCHITECTS'!A46</f>
        <v>Q8d.1.5</v>
      </c>
      <c r="C262" s="42" t="str">
        <f>LEFT('8D-ARCHITECTS'!E46,FIND("(Q",'8D-ARCHITECTS'!E46)-2)</f>
        <v>How many pathways are there to obtain the qualifications to legally practice the profession?</v>
      </c>
      <c r="D262" s="42" t="str">
        <f>IF(OR('8D-ARCHITECTS'!B46="N",'8D-ARCHITECTS'!B46="NI"),"N",'8D-ARCHITECTS'!C46)</f>
        <v>Q8d.3.1</v>
      </c>
      <c r="E262" s="42" t="s">
        <v>1251</v>
      </c>
      <c r="F262" s="42" t="str">
        <f>'8D-ARCHITECTS'!V46</f>
        <v xml:space="preserve">three or more pathways </v>
      </c>
      <c r="G262" s="42" t="str">
        <f>'8D-ARCHITECTS'!AP46</f>
        <v>.</v>
      </c>
      <c r="H262" s="42">
        <f>'8D-ARCHITECTS'!AQ46</f>
        <v>0</v>
      </c>
      <c r="I262" s="11" t="str">
        <f t="shared" si="4"/>
        <v>.</v>
      </c>
    </row>
    <row r="263" spans="1:9" ht="50" x14ac:dyDescent="0.25">
      <c r="A263" s="42" t="str">
        <f>'8D-ARCHITECTS'!B47</f>
        <v>I</v>
      </c>
      <c r="B263" s="42" t="str">
        <f>'8D-ARCHITECTS'!A47</f>
        <v>Q8d.1.5a</v>
      </c>
      <c r="C263" s="42" t="str">
        <f>LEFT('8D-ARCHITECTS'!E47,FIND("(Q",'8D-ARCHITECTS'!E47)-2)</f>
        <v>Please describe the pathways and explain what each one requires and how they differ</v>
      </c>
      <c r="D263" s="42" t="str">
        <f>IF(OR('8D-ARCHITECTS'!B47="N",'8D-ARCHITECTS'!B47="NI"),"N",'8D-ARCHITECTS'!C47)</f>
        <v>Q8d.3.1a</v>
      </c>
      <c r="E263" s="42" t="s">
        <v>1252</v>
      </c>
      <c r="F263" s="42" t="str">
        <f>'8D-ARCHITECTS'!V47</f>
        <v>https://www.architects.nsw.gov.au/download/ARB_APE%20Briefing%20WEB.pdf</v>
      </c>
      <c r="G263" s="42" t="str">
        <f>'8D-ARCHITECTS'!AP47</f>
        <v>.</v>
      </c>
      <c r="H263" s="42">
        <f>'8D-ARCHITECTS'!AQ47</f>
        <v>0</v>
      </c>
      <c r="I263" s="11" t="str">
        <f t="shared" si="4"/>
        <v>.</v>
      </c>
    </row>
    <row r="264" spans="1:9" ht="25" x14ac:dyDescent="0.25">
      <c r="A264" s="42" t="str">
        <f>'8D-ARCHITECTS'!B48</f>
        <v>NI</v>
      </c>
      <c r="B264" s="42" t="str">
        <f>'8D-ARCHITECTS'!A48</f>
        <v>Q8d.1.5b</v>
      </c>
      <c r="C264" s="42" t="str">
        <f>LEFT('8D-ARCHITECTS'!E48,FIND("(Q",'8D-ARCHITECTS'!E48)-2)</f>
        <v>Please provide a link to the law/regulation that regulates/outlines the pathway/pathways to access the profession</v>
      </c>
      <c r="D264" s="42" t="str">
        <f>IF(OR('8D-ARCHITECTS'!B48="N",'8D-ARCHITECTS'!B48="NI"),"N",'8D-ARCHITECTS'!C48)</f>
        <v>N</v>
      </c>
      <c r="E264" s="42" t="s">
        <v>0</v>
      </c>
      <c r="F264" s="42" t="str">
        <f>'8D-ARCHITECTS'!V48</f>
        <v/>
      </c>
      <c r="G264" s="42" t="str">
        <f>'8D-ARCHITECTS'!AP48</f>
        <v>.</v>
      </c>
      <c r="H264" s="42">
        <f>'8D-ARCHITECTS'!AQ48</f>
        <v>0</v>
      </c>
      <c r="I264" s="11" t="str">
        <f t="shared" si="4"/>
        <v>.</v>
      </c>
    </row>
    <row r="265" spans="1:9" ht="37.5" x14ac:dyDescent="0.25">
      <c r="A265" s="42" t="str">
        <f>'8D-ARCHITECTS'!B49</f>
        <v>E</v>
      </c>
      <c r="B265" s="42" t="str">
        <f>'8D-ARCHITECTS'!A49</f>
        <v>Q8d.1.6</v>
      </c>
      <c r="C265" s="42" t="str">
        <f>LEFT('8D-ARCHITECTS'!E49,FIND("(Q",'8D-ARCHITECTS'!E49)-2)</f>
        <v>Is there a requirement to pass one or more professional examinations in order to legally practice as an architect or to obtain the professional title when this is protected by the law?</v>
      </c>
      <c r="D265" s="42" t="str">
        <f>IF(OR('8D-ARCHITECTS'!B49="N",'8D-ARCHITECTS'!B49="NI"),"N",'8D-ARCHITECTS'!C49)</f>
        <v>Q8d.3.5</v>
      </c>
      <c r="E265" s="42" t="s">
        <v>1297</v>
      </c>
      <c r="F265" s="42" t="str">
        <f>'8D-ARCHITECTS'!V49</f>
        <v>yes</v>
      </c>
      <c r="G265" s="42" t="str">
        <f>'8D-ARCHITECTS'!AP49</f>
        <v>.</v>
      </c>
      <c r="H265" s="42">
        <f>'8D-ARCHITECTS'!AQ49</f>
        <v>0</v>
      </c>
      <c r="I265" s="11" t="str">
        <f t="shared" si="4"/>
        <v>.</v>
      </c>
    </row>
    <row r="266" spans="1:9" ht="37.5" x14ac:dyDescent="0.25">
      <c r="A266" s="42" t="str">
        <f>'8D-ARCHITECTS'!B50</f>
        <v>NI</v>
      </c>
      <c r="B266" s="42" t="str">
        <f>'8D-ARCHITECTS'!A50</f>
        <v>Q8d.1.6a</v>
      </c>
      <c r="C266" s="42" t="str">
        <f>LEFT('8D-ARCHITECTS'!E50,FIND("(Q",'8D-ARCHITECTS'!E50)-2)</f>
        <v>If you have answered Yes to the question above, how many professional examinations are required in order to legally practice as an architect or to obtain the professional title when this is protected by the law?</v>
      </c>
      <c r="D266" s="42" t="str">
        <f>IF(OR('8D-ARCHITECTS'!B50="N",'8D-ARCHITECTS'!B50="NI"),"N",'8D-ARCHITECTS'!C50)</f>
        <v>N</v>
      </c>
      <c r="E266" s="42" t="s">
        <v>0</v>
      </c>
      <c r="F266" s="42" t="str">
        <f>'8D-ARCHITECTS'!V50</f>
        <v/>
      </c>
      <c r="G266" s="42" t="str">
        <f>'8D-ARCHITECTS'!AP50</f>
        <v>.</v>
      </c>
      <c r="H266" s="42">
        <f>'8D-ARCHITECTS'!AQ50</f>
        <v>0</v>
      </c>
      <c r="I266" s="11" t="str">
        <f t="shared" si="4"/>
        <v>.</v>
      </c>
    </row>
    <row r="267" spans="1:9" ht="37.5" x14ac:dyDescent="0.25">
      <c r="A267" s="42" t="str">
        <f>'8D-ARCHITECTS'!B52</f>
        <v>E</v>
      </c>
      <c r="B267" s="42" t="str">
        <f>'8D-ARCHITECTS'!A52</f>
        <v>Q8d.2.1</v>
      </c>
      <c r="C267" s="42" t="str">
        <f>LEFT('8D-ARCHITECTS'!E52,FIND("(Q",'8D-ARCHITECTS'!E52)-2)</f>
        <v>Is it compulsory to be a member of a professional organization for an individual in order to legally practice as an architect or to obtain the professional title when this is protected by the law?</v>
      </c>
      <c r="D267" s="42" t="str">
        <f>IF(OR('8D-ARCHITECTS'!B52="N",'8D-ARCHITECTS'!B52="NI"),"N",'8D-ARCHITECTS'!C52)</f>
        <v>Q8d.3.6</v>
      </c>
      <c r="E267" s="42" t="s">
        <v>1358</v>
      </c>
      <c r="F267" s="42" t="str">
        <f>'8D-ARCHITECTS'!V52</f>
        <v>yes</v>
      </c>
      <c r="G267" s="42" t="str">
        <f>'8D-ARCHITECTS'!AP52</f>
        <v>.</v>
      </c>
      <c r="H267" s="42">
        <f>'8D-ARCHITECTS'!AQ52</f>
        <v>0</v>
      </c>
      <c r="I267" s="11" t="str">
        <f t="shared" si="4"/>
        <v>.</v>
      </c>
    </row>
    <row r="268" spans="1:9" ht="50" x14ac:dyDescent="0.25">
      <c r="A268" s="42" t="str">
        <f>'8D-ARCHITECTS'!B53</f>
        <v>I</v>
      </c>
      <c r="B268" s="42" t="str">
        <f>'8D-ARCHITECTS'!A53</f>
        <v>Q8d.2.1a</v>
      </c>
      <c r="C268" s="42" t="str">
        <f>LEFT('8D-ARCHITECTS'!E53,FIND("(Q",'8D-ARCHITECTS'!E53)-2)</f>
        <v>Please provide a link to the law/regulation that imposes this obligation</v>
      </c>
      <c r="D268" s="42" t="str">
        <f>IF(OR('8D-ARCHITECTS'!B53="N",'8D-ARCHITECTS'!B53="NI"),"N",'8D-ARCHITECTS'!C53)</f>
        <v>Q8d.3.6a</v>
      </c>
      <c r="E268" s="42" t="s">
        <v>1255</v>
      </c>
      <c r="F268" s="42" t="str">
        <f>'8D-ARCHITECTS'!V53</f>
        <v>https://www.legislation.nsw.gov.au/#/view/act/2003/89/part3/div1/sec16</v>
      </c>
      <c r="G268" s="42" t="str">
        <f>'8D-ARCHITECTS'!AP53</f>
        <v>.</v>
      </c>
      <c r="H268" s="42">
        <f>'8D-ARCHITECTS'!AQ53</f>
        <v>0</v>
      </c>
      <c r="I268" s="11" t="str">
        <f t="shared" si="4"/>
        <v>.</v>
      </c>
    </row>
    <row r="269" spans="1:9" ht="37.5" x14ac:dyDescent="0.25">
      <c r="A269" s="42" t="str">
        <f>'8D-ARCHITECTS'!B54</f>
        <v>N</v>
      </c>
      <c r="B269" s="42" t="str">
        <f>'8D-ARCHITECTS'!A54</f>
        <v>Q8d.2.2</v>
      </c>
      <c r="C269" s="42" t="str">
        <f>LEFT('8D-ARCHITECTS'!E54,FIND("(Q",'8D-ARCHITECTS'!E54)-2)</f>
        <v>Are there territorial restrictions to the ability of architects to practice within your country, imposed by law or self-regulation by professional bodies (or a combination of the two)?</v>
      </c>
      <c r="D269" s="42" t="str">
        <f>IF(OR('8D-ARCHITECTS'!B54="N",'8D-ARCHITECTS'!B54="NI"),"N",'8D-ARCHITECTS'!C54)</f>
        <v>N</v>
      </c>
      <c r="E269" s="42" t="s">
        <v>0</v>
      </c>
      <c r="F269" s="42" t="str">
        <f>'8D-ARCHITECTS'!V54</f>
        <v/>
      </c>
      <c r="G269" s="42" t="str">
        <f>'8D-ARCHITECTS'!AP54</f>
        <v>.</v>
      </c>
      <c r="H269" s="42">
        <f>'8D-ARCHITECTS'!AQ54</f>
        <v>0</v>
      </c>
      <c r="I269" s="11" t="str">
        <f t="shared" si="4"/>
        <v>.</v>
      </c>
    </row>
    <row r="270" spans="1:9" ht="50" x14ac:dyDescent="0.25">
      <c r="A270" s="42" t="str">
        <f>'8D-ARCHITECTS'!B55</f>
        <v>I</v>
      </c>
      <c r="B270" s="42" t="str">
        <f>'8D-ARCHITECTS'!A55</f>
        <v>Q8d.2.2a</v>
      </c>
      <c r="C270" s="42" t="str">
        <f>LEFT('8D-ARCHITECTS'!E55,FIND("(Q",'8D-ARCHITECTS'!E55)-2)</f>
        <v>Please provide a link to the law/regulation that imposes such restrictions</v>
      </c>
      <c r="D270" s="42" t="str">
        <f>IF(OR('8D-ARCHITECTS'!B55="N",'8D-ARCHITECTS'!B55="NI"),"N",'8D-ARCHITECTS'!C55)</f>
        <v>Q8d.2.2a</v>
      </c>
      <c r="E270" s="42" t="s">
        <v>1256</v>
      </c>
      <c r="F270" s="42" t="str">
        <f>'8D-ARCHITECTS'!V55</f>
        <v>https://www.architects.nsw.gov.au/register-architects/getting-registered</v>
      </c>
      <c r="G270" s="42" t="str">
        <f>'8D-ARCHITECTS'!AP55</f>
        <v>.</v>
      </c>
      <c r="H270" s="42">
        <f>'8D-ARCHITECTS'!AQ55</f>
        <v>0</v>
      </c>
      <c r="I270" s="11" t="str">
        <f t="shared" si="4"/>
        <v>.</v>
      </c>
    </row>
    <row r="271" spans="1:9" ht="25" x14ac:dyDescent="0.25">
      <c r="A271" s="42" t="str">
        <f>'8D-ARCHITECTS'!B56</f>
        <v>EC</v>
      </c>
      <c r="B271" s="42" t="str">
        <f>'8D-ARCHITECTS'!A56</f>
        <v>Q8d.2.3</v>
      </c>
      <c r="C271" s="42" t="str">
        <f>LEFT('8D-ARCHITECTS'!E56,FIND("(Q",'8D-ARCHITECTS'!E56)-2)</f>
        <v>Are there restrictions on the legal form of business (whether imposed by law or self-regulation by professional bodies, or a combination of the two)?</v>
      </c>
      <c r="D271" s="42" t="str">
        <f>IF(OR('8D-ARCHITECTS'!B56="N",'8D-ARCHITECTS'!B56="NI"),"N",'8D-ARCHITECTS'!C56)</f>
        <v>Q8d.4.1</v>
      </c>
      <c r="E271" s="42" t="s">
        <v>1257</v>
      </c>
      <c r="F271" s="42" t="str">
        <f>'8D-ARCHITECTS'!V56</f>
        <v>no restrictions on legal form</v>
      </c>
      <c r="G271" s="42" t="str">
        <f>'8D-ARCHITECTS'!AP56</f>
        <v>.</v>
      </c>
      <c r="H271" s="42">
        <f>'8D-ARCHITECTS'!AQ56</f>
        <v>0</v>
      </c>
      <c r="I271" s="11" t="str">
        <f t="shared" si="4"/>
        <v>.</v>
      </c>
    </row>
    <row r="272" spans="1:9" ht="25" x14ac:dyDescent="0.25">
      <c r="A272" s="42" t="str">
        <f>'8D-ARCHITECTS'!B57</f>
        <v>I</v>
      </c>
      <c r="B272" s="42" t="str">
        <f>'8D-ARCHITECTS'!A57</f>
        <v>Q8d.2.3a</v>
      </c>
      <c r="C272" s="42" t="str">
        <f>LEFT('8D-ARCHITECTS'!E57,FIND("(Q",'8D-ARCHITECTS'!E57)-2)</f>
        <v>Please provide a link to the law/regulation that imposes restrictions on the legal form of business, and specify which articles/commas in the comment column</v>
      </c>
      <c r="D272" s="42" t="str">
        <f>IF(OR('8D-ARCHITECTS'!B57="N",'8D-ARCHITECTS'!B57="NI"),"N",'8D-ARCHITECTS'!C57)</f>
        <v>Q8d.4.1a</v>
      </c>
      <c r="E272" s="42" t="s">
        <v>1255</v>
      </c>
      <c r="F272" s="42" t="str">
        <f>'8D-ARCHITECTS'!V57</f>
        <v>.</v>
      </c>
      <c r="G272" s="42" t="str">
        <f>'8D-ARCHITECTS'!AP57</f>
        <v>.</v>
      </c>
      <c r="H272" s="42">
        <f>'8D-ARCHITECTS'!AQ57</f>
        <v>0</v>
      </c>
      <c r="I272" s="11" t="str">
        <f t="shared" si="4"/>
        <v>.</v>
      </c>
    </row>
    <row r="273" spans="1:9" ht="25" x14ac:dyDescent="0.25">
      <c r="A273" s="42" t="str">
        <f>'8D-ARCHITECTS'!B58</f>
        <v>E</v>
      </c>
      <c r="B273" s="42" t="str">
        <f>'8D-ARCHITECTS'!A58</f>
        <v>Q8d.2.4</v>
      </c>
      <c r="C273" s="42" t="str">
        <f>LEFT('8D-ARCHITECTS'!E58,FIND("(Q",'8D-ARCHITECTS'!E58)-2)</f>
        <v>Can non-architects have ownership-type interest in an architectural firm?</v>
      </c>
      <c r="D273" s="42" t="str">
        <f>IF(OR('8D-ARCHITECTS'!B58="N",'8D-ARCHITECTS'!B58="NI"),"N",'8D-ARCHITECTS'!C58)</f>
        <v>Q8d.4.2</v>
      </c>
      <c r="E273" s="42" t="s">
        <v>1359</v>
      </c>
      <c r="F273" s="42" t="str">
        <f>'8D-ARCHITECTS'!V58</f>
        <v>yes, up to 100% of the capital</v>
      </c>
      <c r="G273" s="42" t="str">
        <f>'8D-ARCHITECTS'!AP58</f>
        <v>.</v>
      </c>
      <c r="H273" s="42">
        <f>'8D-ARCHITECTS'!AQ58</f>
        <v>0</v>
      </c>
      <c r="I273" s="11" t="str">
        <f t="shared" si="4"/>
        <v>.</v>
      </c>
    </row>
    <row r="274" spans="1:9" ht="62.5" x14ac:dyDescent="0.25">
      <c r="A274" s="42" t="str">
        <f>'8D-ARCHITECTS'!B59</f>
        <v>E</v>
      </c>
      <c r="B274" s="42" t="str">
        <f>'8D-ARCHITECTS'!A59</f>
        <v>Q8d.2.5</v>
      </c>
      <c r="C274" s="42" t="str">
        <f>LEFT('8D-ARCHITECTS'!E59,FIND("(Q",'8D-ARCHITECTS'!E59)-2)</f>
        <v>Are there restrictions on which firms can have an ownership-type interest in an architectural firm (whether imposed by law or self-regulation by professional bodies, or a combination of the two)?</v>
      </c>
      <c r="D274" s="42" t="str">
        <f>IF(OR('8D-ARCHITECTS'!B59="N",'8D-ARCHITECTS'!B59="NI"),"N",'8D-ARCHITECTS'!C59)</f>
        <v>Q8d.4.3</v>
      </c>
      <c r="E274" s="42" t="s">
        <v>1360</v>
      </c>
      <c r="F274" s="42" t="str">
        <f>'8D-ARCHITECTS'!V59</f>
        <v>any firm can have an interest in an architectural firm that covers more than 49% of the capital</v>
      </c>
      <c r="G274" s="42" t="str">
        <f>'8D-ARCHITECTS'!AP59</f>
        <v>.</v>
      </c>
      <c r="H274" s="42">
        <f>'8D-ARCHITECTS'!AQ59</f>
        <v>0</v>
      </c>
      <c r="I274" s="11" t="str">
        <f t="shared" si="4"/>
        <v>.</v>
      </c>
    </row>
    <row r="275" spans="1:9" ht="25" x14ac:dyDescent="0.25">
      <c r="A275" s="42" t="str">
        <f>'8D-ARCHITECTS'!B60</f>
        <v>I</v>
      </c>
      <c r="B275" s="42" t="str">
        <f>'8D-ARCHITECTS'!A60</f>
        <v>Q8d.2.5a</v>
      </c>
      <c r="C275" s="42" t="str">
        <f>LEFT('8D-ARCHITECTS'!E60,FIND("(Q",'8D-ARCHITECTS'!E60)-2)</f>
        <v>Please provide a link to the law/regulation that imposes these restrictions on ownership type interests</v>
      </c>
      <c r="D275" s="42" t="str">
        <f>IF(OR('8D-ARCHITECTS'!B60="N",'8D-ARCHITECTS'!B60="NI"),"N",'8D-ARCHITECTS'!C60)</f>
        <v>Q8d.4.3a</v>
      </c>
      <c r="E275" s="42" t="s">
        <v>1260</v>
      </c>
      <c r="F275" s="42" t="str">
        <f>'8D-ARCHITECTS'!V60</f>
        <v>.</v>
      </c>
      <c r="G275" s="42" t="str">
        <f>'8D-ARCHITECTS'!AP60</f>
        <v>.</v>
      </c>
      <c r="H275" s="42">
        <f>'8D-ARCHITECTS'!AQ60</f>
        <v>0</v>
      </c>
      <c r="I275" s="11" t="str">
        <f t="shared" si="4"/>
        <v>.</v>
      </c>
    </row>
    <row r="276" spans="1:9" ht="25" x14ac:dyDescent="0.25">
      <c r="A276" s="42" t="str">
        <f>'8D-ARCHITECTS'!B61</f>
        <v>E</v>
      </c>
      <c r="B276" s="42" t="str">
        <f>'8D-ARCHITECTS'!A61</f>
        <v>Q8d.2.6</v>
      </c>
      <c r="C276" s="42" t="str">
        <f>LEFT('8D-ARCHITECTS'!E61,FIND("(Q",'8D-ARCHITECTS'!E61)-2)</f>
        <v xml:space="preserve">Can non-architects have voting rights in an architectural firm? </v>
      </c>
      <c r="D276" s="42" t="str">
        <f>IF(OR('8D-ARCHITECTS'!B61="N",'8D-ARCHITECTS'!B61="NI"),"N",'8D-ARCHITECTS'!C61)</f>
        <v>Q8d.4.4</v>
      </c>
      <c r="E276" s="42" t="s">
        <v>1361</v>
      </c>
      <c r="F276" s="42" t="str">
        <f>'8D-ARCHITECTS'!V61</f>
        <v>yes, up to 100% of the voting rights</v>
      </c>
      <c r="G276" s="42" t="str">
        <f>'8D-ARCHITECTS'!AP61</f>
        <v>.</v>
      </c>
      <c r="H276" s="42">
        <f>'8D-ARCHITECTS'!AQ61</f>
        <v>0</v>
      </c>
      <c r="I276" s="11" t="str">
        <f t="shared" si="4"/>
        <v>.</v>
      </c>
    </row>
    <row r="277" spans="1:9" ht="50" x14ac:dyDescent="0.25">
      <c r="A277" s="42" t="str">
        <f>'8D-ARCHITECTS'!B62</f>
        <v>E</v>
      </c>
      <c r="B277" s="42" t="str">
        <f>'8D-ARCHITECTS'!A62</f>
        <v>Q8d.2.7</v>
      </c>
      <c r="C277" s="42" t="str">
        <f>LEFT('8D-ARCHITECTS'!E62,FIND("(Q",'8D-ARCHITECTS'!E62)-2)</f>
        <v>Are there restrictions on which firms can have voting rights in an architectural firm (whether imposed by law or self-regulation by professional bodies, or a combination of the two)?</v>
      </c>
      <c r="D277" s="42" t="str">
        <f>IF(OR('8D-ARCHITECTS'!B62="N",'8D-ARCHITECTS'!B62="NI"),"N",'8D-ARCHITECTS'!C62)</f>
        <v>Q8d.4.5</v>
      </c>
      <c r="E277" s="42" t="s">
        <v>1362</v>
      </c>
      <c r="F277" s="42" t="str">
        <f>'8D-ARCHITECTS'!V62</f>
        <v>any firm can have more than 49% of voting rights in an architectural firm</v>
      </c>
      <c r="G277" s="42" t="str">
        <f>'8D-ARCHITECTS'!AP62</f>
        <v>.</v>
      </c>
      <c r="H277" s="42">
        <f>'8D-ARCHITECTS'!AQ62</f>
        <v>0</v>
      </c>
      <c r="I277" s="11" t="str">
        <f t="shared" si="4"/>
        <v>.</v>
      </c>
    </row>
    <row r="278" spans="1:9" ht="25" x14ac:dyDescent="0.25">
      <c r="A278" s="42" t="str">
        <f>'8D-ARCHITECTS'!B63</f>
        <v>I</v>
      </c>
      <c r="B278" s="42" t="str">
        <f>'8D-ARCHITECTS'!A63</f>
        <v>Q8d.2.7a</v>
      </c>
      <c r="C278" s="42" t="str">
        <f>LEFT('8D-ARCHITECTS'!E63,FIND("(Q",'8D-ARCHITECTS'!E63)-2)</f>
        <v>Please provide a link to the law/regulation that imposes these restrictions on voting rights</v>
      </c>
      <c r="D278" s="42" t="str">
        <f>IF(OR('8D-ARCHITECTS'!B63="N",'8D-ARCHITECTS'!B63="NI"),"N",'8D-ARCHITECTS'!C63)</f>
        <v>Q8d.4.5a</v>
      </c>
      <c r="E278" s="42" t="s">
        <v>1263</v>
      </c>
      <c r="F278" s="42" t="str">
        <f>'8D-ARCHITECTS'!V63</f>
        <v>.</v>
      </c>
      <c r="G278" s="42" t="str">
        <f>'8D-ARCHITECTS'!AP63</f>
        <v>.</v>
      </c>
      <c r="H278" s="42">
        <f>'8D-ARCHITECTS'!AQ63</f>
        <v>0</v>
      </c>
      <c r="I278" s="11" t="str">
        <f t="shared" si="4"/>
        <v>.</v>
      </c>
    </row>
    <row r="279" spans="1:9" ht="25" x14ac:dyDescent="0.25">
      <c r="A279" s="42" t="str">
        <f>'8D-ARCHITECTS'!B64</f>
        <v>E</v>
      </c>
      <c r="B279" s="42" t="str">
        <f>'8D-ARCHITECTS'!A64</f>
        <v>Q8d.2.8</v>
      </c>
      <c r="C279" s="42" t="str">
        <f>LEFT('8D-ARCHITECTS'!E64,FIND("(Q",'8D-ARCHITECTS'!E64)-2)</f>
        <v>Are the fees/tariffs that architects or architectural firms charge for their services regulated (by government, parliament and/or by the profession itself)?</v>
      </c>
      <c r="D279" s="42" t="str">
        <f>IF(OR('8D-ARCHITECTS'!B64="N",'8D-ARCHITECTS'!B64="NI"),"N",'8D-ARCHITECTS'!C64)</f>
        <v>Q8d.4.6</v>
      </c>
      <c r="E279" s="42" t="s">
        <v>1363</v>
      </c>
      <c r="F279" s="42" t="str">
        <f>'8D-ARCHITECTS'!V64</f>
        <v>no</v>
      </c>
      <c r="G279" s="42" t="str">
        <f>'8D-ARCHITECTS'!AP64</f>
        <v>.</v>
      </c>
      <c r="H279" s="42">
        <f>'8D-ARCHITECTS'!AQ64</f>
        <v>0</v>
      </c>
      <c r="I279" s="11" t="str">
        <f t="shared" si="4"/>
        <v>.</v>
      </c>
    </row>
    <row r="280" spans="1:9" ht="25" x14ac:dyDescent="0.25">
      <c r="A280" s="42" t="str">
        <f>'8D-ARCHITECTS'!B66</f>
        <v>E</v>
      </c>
      <c r="B280" s="42" t="str">
        <f>'8D-ARCHITECTS'!A66</f>
        <v>Q8d.2.8a_i</v>
      </c>
      <c r="C280" s="42" t="str">
        <f>LEFT('8D-ARCHITECTS'!F$65,FIND("(Q",'8D-ARCHITECTS'!F$65)-2)&amp;" - "&amp;'8D-ARCHITECTS'!G66</f>
        <v>If fees/tariffs are regulated or self-regulated, what is the nature of these regulations? - Non-binding recommended fees/tariffs for some activities</v>
      </c>
      <c r="D280" s="42" t="str">
        <f>IF(OR('8D-ARCHITECTS'!B66="N",'8D-ARCHITECTS'!B66="NI"),"N",'8D-ARCHITECTS'!C66)</f>
        <v>Q8d.4.6a_i</v>
      </c>
      <c r="E280" s="42" t="s">
        <v>1265</v>
      </c>
      <c r="F280" s="42" t="str">
        <f>'8D-ARCHITECTS'!V66</f>
        <v>not applicable</v>
      </c>
      <c r="G280" s="42" t="str">
        <f>'8D-ARCHITECTS'!AP66</f>
        <v>.</v>
      </c>
      <c r="H280" s="42">
        <f>'8D-ARCHITECTS'!AQ66</f>
        <v>0</v>
      </c>
      <c r="I280" s="11" t="str">
        <f t="shared" si="4"/>
        <v>.</v>
      </c>
    </row>
    <row r="281" spans="1:9" ht="25" x14ac:dyDescent="0.25">
      <c r="A281" s="42" t="str">
        <f>'8D-ARCHITECTS'!B67</f>
        <v>E</v>
      </c>
      <c r="B281" s="42" t="str">
        <f>'8D-ARCHITECTS'!A67</f>
        <v>Q8d.2.8a_ii</v>
      </c>
      <c r="C281" s="42" t="str">
        <f>LEFT('8D-ARCHITECTS'!F$65,FIND("(Q",'8D-ARCHITECTS'!F$65)-2)&amp;" - "&amp;'8D-ARCHITECTS'!G67</f>
        <v>If fees/tariffs are regulated or self-regulated, what is the nature of these regulations? - Non-binding recommended fees/tariffs for all activities</v>
      </c>
      <c r="D281" s="42" t="str">
        <f>IF(OR('8D-ARCHITECTS'!B67="N",'8D-ARCHITECTS'!B67="NI"),"N",'8D-ARCHITECTS'!C67)</f>
        <v>Q8d.4.6a_ii</v>
      </c>
      <c r="E281" s="42" t="s">
        <v>1305</v>
      </c>
      <c r="F281" s="42" t="str">
        <f>'8D-ARCHITECTS'!V67</f>
        <v>not applicable</v>
      </c>
      <c r="G281" s="42" t="str">
        <f>'8D-ARCHITECTS'!AP67</f>
        <v>.</v>
      </c>
      <c r="H281" s="42">
        <f>'8D-ARCHITECTS'!AQ67</f>
        <v>0</v>
      </c>
      <c r="I281" s="11" t="str">
        <f t="shared" si="4"/>
        <v>.</v>
      </c>
    </row>
    <row r="282" spans="1:9" ht="25" x14ac:dyDescent="0.25">
      <c r="A282" s="42" t="str">
        <f>'8D-ARCHITECTS'!B68</f>
        <v>E</v>
      </c>
      <c r="B282" s="42" t="str">
        <f>'8D-ARCHITECTS'!A68</f>
        <v>Q8d.2.8a_iii</v>
      </c>
      <c r="C282" s="42" t="str">
        <f>LEFT('8D-ARCHITECTS'!F$65,FIND("(Q",'8D-ARCHITECTS'!F$65)-2)&amp;" - "&amp;'8D-ARCHITECTS'!G68</f>
        <v>If fees/tariffs are regulated or self-regulated, what is the nature of these regulations? - Binding maximum fees/tariffs for some activities</v>
      </c>
      <c r="D282" s="42" t="str">
        <f>IF(OR('8D-ARCHITECTS'!B68="N",'8D-ARCHITECTS'!B68="NI"),"N",'8D-ARCHITECTS'!C68)</f>
        <v>Q8d.4.6a_iii</v>
      </c>
      <c r="E282" s="42" t="s">
        <v>1306</v>
      </c>
      <c r="F282" s="42" t="str">
        <f>'8D-ARCHITECTS'!V68</f>
        <v>not applicable</v>
      </c>
      <c r="G282" s="42" t="str">
        <f>'8D-ARCHITECTS'!AP68</f>
        <v>.</v>
      </c>
      <c r="H282" s="42">
        <f>'8D-ARCHITECTS'!AQ68</f>
        <v>0</v>
      </c>
      <c r="I282" s="11" t="str">
        <f t="shared" si="4"/>
        <v>.</v>
      </c>
    </row>
    <row r="283" spans="1:9" ht="25" x14ac:dyDescent="0.25">
      <c r="A283" s="42" t="str">
        <f>'8D-ARCHITECTS'!B69</f>
        <v>E</v>
      </c>
      <c r="B283" s="42" t="str">
        <f>'8D-ARCHITECTS'!A69</f>
        <v>Q8d.2.8a_iv</v>
      </c>
      <c r="C283" s="42" t="str">
        <f>LEFT('8D-ARCHITECTS'!F$65,FIND("(Q",'8D-ARCHITECTS'!F$65)-2)&amp;" - "&amp;'8D-ARCHITECTS'!G69</f>
        <v>If fees/tariffs are regulated or self-regulated, what is the nature of these regulations? - Binding maximum fees/tariffs for all activities</v>
      </c>
      <c r="D283" s="42" t="str">
        <f>IF(OR('8D-ARCHITECTS'!B69="N",'8D-ARCHITECTS'!B69="NI"),"N",'8D-ARCHITECTS'!C69)</f>
        <v>Q8d.4.6a_iv</v>
      </c>
      <c r="E283" s="42" t="s">
        <v>1307</v>
      </c>
      <c r="F283" s="42" t="str">
        <f>'8D-ARCHITECTS'!V69</f>
        <v>not applicable</v>
      </c>
      <c r="G283" s="42" t="str">
        <f>'8D-ARCHITECTS'!AP69</f>
        <v>.</v>
      </c>
      <c r="H283" s="42">
        <f>'8D-ARCHITECTS'!AQ69</f>
        <v>0</v>
      </c>
      <c r="I283" s="11" t="str">
        <f t="shared" si="4"/>
        <v>.</v>
      </c>
    </row>
    <row r="284" spans="1:9" ht="25" x14ac:dyDescent="0.25">
      <c r="A284" s="42" t="str">
        <f>'8D-ARCHITECTS'!B70</f>
        <v>E</v>
      </c>
      <c r="B284" s="42" t="str">
        <f>'8D-ARCHITECTS'!A70</f>
        <v>Q8d.2.8a_v</v>
      </c>
      <c r="C284" s="42" t="str">
        <f>LEFT('8D-ARCHITECTS'!F$65,FIND("(Q",'8D-ARCHITECTS'!F$65)-2)&amp;" - "&amp;'8D-ARCHITECTS'!G70</f>
        <v xml:space="preserve">If fees/tariffs are regulated or self-regulated, what is the nature of these regulations? - Binding minimum or fixed fees/tariffs for some activities </v>
      </c>
      <c r="D284" s="42" t="str">
        <f>IF(OR('8D-ARCHITECTS'!B70="N",'8D-ARCHITECTS'!B70="NI"),"N",'8D-ARCHITECTS'!C70)</f>
        <v>Q8d.4.6a_v</v>
      </c>
      <c r="E284" s="42" t="s">
        <v>1269</v>
      </c>
      <c r="F284" s="42" t="str">
        <f>'8D-ARCHITECTS'!V70</f>
        <v>not applicable</v>
      </c>
      <c r="G284" s="42" t="str">
        <f>'8D-ARCHITECTS'!AP70</f>
        <v>.</v>
      </c>
      <c r="H284" s="42">
        <f>'8D-ARCHITECTS'!AQ70</f>
        <v>0</v>
      </c>
      <c r="I284" s="11" t="str">
        <f t="shared" si="4"/>
        <v>.</v>
      </c>
    </row>
    <row r="285" spans="1:9" ht="25" x14ac:dyDescent="0.25">
      <c r="A285" s="42" t="str">
        <f>'8D-ARCHITECTS'!B71</f>
        <v>E</v>
      </c>
      <c r="B285" s="42" t="str">
        <f>'8D-ARCHITECTS'!A71</f>
        <v>Q8d.2.8a_vi</v>
      </c>
      <c r="C285" s="42" t="str">
        <f>LEFT('8D-ARCHITECTS'!F$65,FIND("(Q",'8D-ARCHITECTS'!F$65)-2)&amp;" - "&amp;'8D-ARCHITECTS'!G71</f>
        <v xml:space="preserve">If fees/tariffs are regulated or self-regulated, what is the nature of these regulations? - Binding minimum or fixed fees/tariffs for all activities </v>
      </c>
      <c r="D285" s="42" t="str">
        <f>IF(OR('8D-ARCHITECTS'!B71="N",'8D-ARCHITECTS'!B71="NI"),"N",'8D-ARCHITECTS'!C71)</f>
        <v>Q8d.4.6a_vi</v>
      </c>
      <c r="E285" s="42" t="s">
        <v>1336</v>
      </c>
      <c r="F285" s="42" t="str">
        <f>'8D-ARCHITECTS'!V71</f>
        <v>not applicable</v>
      </c>
      <c r="G285" s="42" t="str">
        <f>'8D-ARCHITECTS'!AP71</f>
        <v>.</v>
      </c>
      <c r="H285" s="42">
        <f>'8D-ARCHITECTS'!AQ71</f>
        <v>0</v>
      </c>
      <c r="I285" s="11" t="str">
        <f t="shared" si="4"/>
        <v>.</v>
      </c>
    </row>
    <row r="286" spans="1:9" ht="25" x14ac:dyDescent="0.25">
      <c r="A286" s="42" t="str">
        <f>'8D-ARCHITECTS'!B72</f>
        <v>I</v>
      </c>
      <c r="B286" s="42" t="str">
        <f>'8D-ARCHITECTS'!A72</f>
        <v>Q8d.2.8b</v>
      </c>
      <c r="C286" s="42" t="str">
        <f>LEFT('8D-ARCHITECTS'!F72,FIND("(Q",'8D-ARCHITECTS'!F72)-2)</f>
        <v>Please provide a link to the law/regulation that determines if fees/tariffs are regulated, by whom and how</v>
      </c>
      <c r="D286" s="42" t="str">
        <f>IF(OR('8D-ARCHITECTS'!B72="N",'8D-ARCHITECTS'!B72="NI"),"N",'8D-ARCHITECTS'!C72)</f>
        <v>Q8d.4.6b</v>
      </c>
      <c r="E286" s="42" t="s">
        <v>1364</v>
      </c>
      <c r="F286" s="42" t="str">
        <f>'8D-ARCHITECTS'!V72</f>
        <v>.</v>
      </c>
      <c r="G286" s="42" t="str">
        <f>'8D-ARCHITECTS'!AP72</f>
        <v>.</v>
      </c>
      <c r="H286" s="42">
        <f>'8D-ARCHITECTS'!AQ72</f>
        <v>0</v>
      </c>
      <c r="I286" s="11" t="str">
        <f t="shared" si="4"/>
        <v>.</v>
      </c>
    </row>
    <row r="287" spans="1:9" ht="50" x14ac:dyDescent="0.25">
      <c r="A287" s="42" t="str">
        <f>'8D-ARCHITECTS'!B73</f>
        <v>E</v>
      </c>
      <c r="B287" s="42" t="str">
        <f>'8D-ARCHITECTS'!A73</f>
        <v>Q8d.2.9</v>
      </c>
      <c r="C287" s="42" t="str">
        <f>LEFT('8D-ARCHITECTS'!E73,FIND("(Q",'8D-ARCHITECTS'!E73)-2)</f>
        <v>Provided that advertising is neither false, misleading nor deceptive, are there restrictions on advertising and marketing by architects and/or architectural firms (whether imposed by law or self-regulation by professional bodies, or a combination of the two)?</v>
      </c>
      <c r="D287" s="42" t="str">
        <f>IF(OR('8D-ARCHITECTS'!B73="N",'8D-ARCHITECTS'!B73="NI"),"N",'8D-ARCHITECTS'!C73)</f>
        <v>Q8d.4.7</v>
      </c>
      <c r="E287" s="42" t="s">
        <v>1365</v>
      </c>
      <c r="F287" s="42" t="str">
        <f>'8D-ARCHITECTS'!V73</f>
        <v>no (all forms of advertising and marketing are allowed)</v>
      </c>
      <c r="G287" s="42" t="str">
        <f>'8D-ARCHITECTS'!AP73</f>
        <v>.</v>
      </c>
      <c r="H287" s="42">
        <f>'8D-ARCHITECTS'!AQ73</f>
        <v>0</v>
      </c>
      <c r="I287" s="11" t="str">
        <f t="shared" si="4"/>
        <v>.</v>
      </c>
    </row>
    <row r="288" spans="1:9" ht="25" x14ac:dyDescent="0.25">
      <c r="A288" s="42" t="str">
        <f>'8D-ARCHITECTS'!B74</f>
        <v>I</v>
      </c>
      <c r="B288" s="42" t="str">
        <f>'8D-ARCHITECTS'!A74</f>
        <v>Q8d.2.9a</v>
      </c>
      <c r="C288" s="42" t="str">
        <f>LEFT('8D-ARCHITECTS'!E74,FIND("(Q",'8D-ARCHITECTS'!E74)-2)</f>
        <v>Please provide a link to the law/regulation that imposes these restrictions, and indicate which article/comma</v>
      </c>
      <c r="D288" s="42" t="str">
        <f>IF(OR('8D-ARCHITECTS'!B74="N",'8D-ARCHITECTS'!B74="NI"),"N",'8D-ARCHITECTS'!C74)</f>
        <v>Q8d.4.7a</v>
      </c>
      <c r="E288" s="42" t="s">
        <v>1311</v>
      </c>
      <c r="F288" s="42" t="str">
        <f>'8D-ARCHITECTS'!V74</f>
        <v>.</v>
      </c>
      <c r="G288" s="42" t="str">
        <f>'8D-ARCHITECTS'!AP74</f>
        <v>.</v>
      </c>
      <c r="H288" s="42">
        <f>'8D-ARCHITECTS'!AQ74</f>
        <v>0</v>
      </c>
      <c r="I288" s="11" t="str">
        <f t="shared" si="4"/>
        <v>.</v>
      </c>
    </row>
    <row r="289" spans="1:9" ht="37.5" x14ac:dyDescent="0.25">
      <c r="A289" s="42" t="str">
        <f>'8D-ARCHITECTS'!B75</f>
        <v>E</v>
      </c>
      <c r="B289" s="42" t="str">
        <f>'8D-ARCHITECTS'!A75</f>
        <v>Q8d.2.10</v>
      </c>
      <c r="C289" s="42" t="str">
        <f>LEFT('8D-ARCHITECTS'!E75,FIND("(Q",'8D-ARCHITECTS'!E75)-2)</f>
        <v>Are there restrictions on inter-professional business co-operation between architects and other professionals (e.g. partnerships, joint ventures) whether imposed by law or self-regulation by professional bodies, or a combination of the two?</v>
      </c>
      <c r="D289" s="42" t="str">
        <f>IF(OR('8D-ARCHITECTS'!B75="N",'8D-ARCHITECTS'!B75="NI"),"N",'8D-ARCHITECTS'!C75)</f>
        <v>Q8d.4.8</v>
      </c>
      <c r="E289" s="42" t="s">
        <v>1366</v>
      </c>
      <c r="F289" s="42" t="str">
        <f>'8D-ARCHITECTS'!V75</f>
        <v>all forms of cooperation allowed</v>
      </c>
      <c r="G289" s="42" t="str">
        <f>'8D-ARCHITECTS'!AP75</f>
        <v>.</v>
      </c>
      <c r="H289" s="42">
        <f>'8D-ARCHITECTS'!AQ75</f>
        <v>0</v>
      </c>
      <c r="I289" s="11" t="str">
        <f t="shared" si="4"/>
        <v>.</v>
      </c>
    </row>
    <row r="290" spans="1:9" ht="25" x14ac:dyDescent="0.25">
      <c r="A290" s="42" t="str">
        <f>'8D-ARCHITECTS'!B76</f>
        <v>I</v>
      </c>
      <c r="B290" s="42" t="str">
        <f>'8D-ARCHITECTS'!A76</f>
        <v>Q8d.2.10a</v>
      </c>
      <c r="C290" s="42" t="str">
        <f>LEFT('8D-ARCHITECTS'!E76,FIND("(Q",'8D-ARCHITECTS'!E76)-2)</f>
        <v>Please provide a link to the law/regulation that imposes these restrictions</v>
      </c>
      <c r="D290" s="42" t="str">
        <f>IF(OR('8D-ARCHITECTS'!B76="N",'8D-ARCHITECTS'!B76="NI"),"N",'8D-ARCHITECTS'!C76)</f>
        <v>Q8d.4.8a</v>
      </c>
      <c r="E290" s="42" t="s">
        <v>1311</v>
      </c>
      <c r="F290" s="42" t="str">
        <f>'8D-ARCHITECTS'!V76</f>
        <v>.</v>
      </c>
      <c r="G290" s="42" t="str">
        <f>'8D-ARCHITECTS'!AP76</f>
        <v>.</v>
      </c>
      <c r="H290" s="42">
        <f>'8D-ARCHITECTS'!AQ76</f>
        <v>0</v>
      </c>
      <c r="I290" s="11" t="str">
        <f t="shared" si="4"/>
        <v>.</v>
      </c>
    </row>
    <row r="291" spans="1:9" ht="25" x14ac:dyDescent="0.25">
      <c r="A291" s="42" t="str">
        <f>'8D-ARCHITECTS'!B78</f>
        <v>NI</v>
      </c>
      <c r="B291" s="42" t="str">
        <f>'8D-ARCHITECTS'!A78</f>
        <v>Q8d.3.1</v>
      </c>
      <c r="C291" s="42" t="str">
        <f>LEFT('8D-ARCHITECTS'!E78,FIND("(Q",'8D-ARCHITECTS'!E78)-2)</f>
        <v>If architects and their clients can negotiate the fees/tariffs, is there information easily available to consumers about the fact that fees/tariffs can be negotiated?</v>
      </c>
      <c r="D291" s="42" t="str">
        <f>IF(OR('8D-ARCHITECTS'!B78="N",'8D-ARCHITECTS'!B78="NI"),"N",'8D-ARCHITECTS'!C78)</f>
        <v>N</v>
      </c>
      <c r="E291" s="42" t="s">
        <v>0</v>
      </c>
      <c r="F291" s="42" t="str">
        <f>'8D-ARCHITECTS'!V78</f>
        <v/>
      </c>
      <c r="G291" s="42" t="str">
        <f>'8D-ARCHITECTS'!AP78</f>
        <v>.</v>
      </c>
      <c r="H291" s="42">
        <f>'8D-ARCHITECTS'!AQ78</f>
        <v>0</v>
      </c>
      <c r="I291" s="11" t="str">
        <f t="shared" si="4"/>
        <v>.</v>
      </c>
    </row>
    <row r="292" spans="1:9" ht="25" x14ac:dyDescent="0.25">
      <c r="A292" s="42" t="str">
        <f>'8D-ARCHITECTS'!B79</f>
        <v>NI</v>
      </c>
      <c r="B292" s="42" t="str">
        <f>'8D-ARCHITECTS'!A79</f>
        <v>Q8d.3.1a</v>
      </c>
      <c r="C292" s="42" t="str">
        <f>LEFT('8D-ARCHITECTS'!E79,FIND("(Q",'8D-ARCHITECTS'!E79)-2)</f>
        <v>Please, provide evidence of the availability of this information (e.g. information campaign after liberalization of fees, website, or other)</v>
      </c>
      <c r="D292" s="42" t="str">
        <f>IF(OR('8D-ARCHITECTS'!B79="N",'8D-ARCHITECTS'!B79="NI"),"N",'8D-ARCHITECTS'!C79)</f>
        <v>N</v>
      </c>
      <c r="E292" s="42" t="s">
        <v>0</v>
      </c>
      <c r="F292" s="42" t="str">
        <f>'8D-ARCHITECTS'!V79</f>
        <v/>
      </c>
      <c r="G292" s="42" t="str">
        <f>'8D-ARCHITECTS'!AP79</f>
        <v>.</v>
      </c>
      <c r="H292" s="42">
        <f>'8D-ARCHITECTS'!AQ79</f>
        <v>0</v>
      </c>
      <c r="I292" s="11" t="str">
        <f t="shared" si="4"/>
        <v>.</v>
      </c>
    </row>
    <row r="293" spans="1:9" ht="25" x14ac:dyDescent="0.25">
      <c r="A293" s="42" t="str">
        <f>'8D-ARCHITECTS'!B80</f>
        <v>NI</v>
      </c>
      <c r="B293" s="42" t="str">
        <f>'8D-ARCHITECTS'!A80</f>
        <v>Q8d.3.2</v>
      </c>
      <c r="C293" s="42" t="str">
        <f>LEFT('8D-ARCHITECTS'!E80,FIND("(Q",'8D-ARCHITECTS'!E80)-2)</f>
        <v>If fees/tariffs can be negotiated, is there information easily available to the public about the level of these fees/tariffs (e.g. a price comparison website)?</v>
      </c>
      <c r="D293" s="42" t="str">
        <f>IF(OR('8D-ARCHITECTS'!B80="N",'8D-ARCHITECTS'!B80="NI"),"N",'8D-ARCHITECTS'!C80)</f>
        <v>N</v>
      </c>
      <c r="E293" s="42" t="s">
        <v>0</v>
      </c>
      <c r="F293" s="42" t="str">
        <f>'8D-ARCHITECTS'!V80</f>
        <v/>
      </c>
      <c r="G293" s="42" t="str">
        <f>'8D-ARCHITECTS'!AP80</f>
        <v>.</v>
      </c>
      <c r="H293" s="42">
        <f>'8D-ARCHITECTS'!AQ80</f>
        <v>0</v>
      </c>
      <c r="I293" s="11" t="str">
        <f t="shared" si="4"/>
        <v>.</v>
      </c>
    </row>
    <row r="294" spans="1:9" x14ac:dyDescent="0.25">
      <c r="A294" s="42" t="str">
        <f>'8D-ARCHITECTS'!B81</f>
        <v>NI</v>
      </c>
      <c r="B294" s="42" t="str">
        <f>'8D-ARCHITECTS'!A81</f>
        <v>Q8d.3.2a</v>
      </c>
      <c r="C294" s="42" t="str">
        <f>LEFT('8D-ARCHITECTS'!E81,FIND("(Q",'8D-ARCHITECTS'!E81)-2)</f>
        <v>Please, provide a link to this information</v>
      </c>
      <c r="D294" s="42" t="str">
        <f>IF(OR('8D-ARCHITECTS'!B81="N",'8D-ARCHITECTS'!B81="NI"),"N",'8D-ARCHITECTS'!C81)</f>
        <v>N</v>
      </c>
      <c r="E294" s="42" t="s">
        <v>0</v>
      </c>
      <c r="F294" s="42" t="str">
        <f>'8D-ARCHITECTS'!V81</f>
        <v/>
      </c>
      <c r="G294" s="42" t="str">
        <f>'8D-ARCHITECTS'!AP81</f>
        <v>.</v>
      </c>
      <c r="H294" s="42">
        <f>'8D-ARCHITECTS'!AQ81</f>
        <v>0</v>
      </c>
      <c r="I294" s="11" t="str">
        <f t="shared" si="4"/>
        <v>.</v>
      </c>
    </row>
    <row r="295" spans="1:9" ht="25" x14ac:dyDescent="0.25">
      <c r="A295" s="42" t="str">
        <f>'8D-ARCHITECTS'!B82</f>
        <v>NI</v>
      </c>
      <c r="B295" s="42" t="str">
        <f>'8D-ARCHITECTS'!A82</f>
        <v>Q8d.3.3</v>
      </c>
      <c r="C295" s="42" t="str">
        <f>LEFT('8D-ARCHITECTS'!E82,FIND("(Q",'8D-ARCHITECTS'!E82)-2)</f>
        <v>Is there any organization that collects data on professional performance (especially on errors and misconduct)?</v>
      </c>
      <c r="D295" s="42" t="str">
        <f>IF(OR('8D-ARCHITECTS'!B82="N",'8D-ARCHITECTS'!B82="NI"),"N",'8D-ARCHITECTS'!C82)</f>
        <v>N</v>
      </c>
      <c r="E295" s="42" t="s">
        <v>0</v>
      </c>
      <c r="F295" s="42" t="str">
        <f>'8D-ARCHITECTS'!V82</f>
        <v/>
      </c>
      <c r="G295" s="42" t="str">
        <f>'8D-ARCHITECTS'!AP82</f>
        <v>.</v>
      </c>
      <c r="H295" s="42">
        <f>'8D-ARCHITECTS'!AQ82</f>
        <v>0</v>
      </c>
      <c r="I295" s="11" t="str">
        <f t="shared" si="4"/>
        <v>.</v>
      </c>
    </row>
    <row r="296" spans="1:9" ht="25" x14ac:dyDescent="0.25">
      <c r="A296" s="42" t="str">
        <f>'8D-ARCHITECTS'!B83</f>
        <v>NI</v>
      </c>
      <c r="B296" s="42" t="str">
        <f>'8D-ARCHITECTS'!A83</f>
        <v>Q8d.3.3a</v>
      </c>
      <c r="C296" s="42" t="str">
        <f>LEFT('8D-ARCHITECTS'!E83,FIND("(Q",'8D-ARCHITECTS'!E83)-2)</f>
        <v>Please, link the website where the data are made available or explain who collects this information and what type of information</v>
      </c>
      <c r="D296" s="42" t="str">
        <f>IF(OR('8D-ARCHITECTS'!B83="N",'8D-ARCHITECTS'!B83="NI"),"N",'8D-ARCHITECTS'!C83)</f>
        <v>N</v>
      </c>
      <c r="E296" s="42" t="s">
        <v>0</v>
      </c>
      <c r="F296" s="42" t="str">
        <f>'8D-ARCHITECTS'!V83</f>
        <v/>
      </c>
      <c r="G296" s="42" t="str">
        <f>'8D-ARCHITECTS'!AP83</f>
        <v>.</v>
      </c>
      <c r="H296" s="42">
        <f>'8D-ARCHITECTS'!AQ83</f>
        <v>0</v>
      </c>
      <c r="I296" s="11" t="str">
        <f t="shared" si="4"/>
        <v>.</v>
      </c>
    </row>
    <row r="297" spans="1:9" ht="25" x14ac:dyDescent="0.25">
      <c r="A297" s="42" t="str">
        <f>'8D-ARCHITECTS'!B84</f>
        <v>NI</v>
      </c>
      <c r="B297" s="42" t="str">
        <f>'8D-ARCHITECTS'!A84</f>
        <v>Q8d.3.4</v>
      </c>
      <c r="C297" s="42" t="str">
        <f>LEFT('8D-ARCHITECTS'!E84,FIND("(Q",'8D-ARCHITECTS'!E84)-2)</f>
        <v>Are there mechanisms in place for consumers to report experiences of sub-optimal professional performance?</v>
      </c>
      <c r="D297" s="42" t="str">
        <f>IF(OR('8D-ARCHITECTS'!B84="N",'8D-ARCHITECTS'!B84="NI"),"N",'8D-ARCHITECTS'!C84)</f>
        <v>N</v>
      </c>
      <c r="E297" s="42" t="s">
        <v>0</v>
      </c>
      <c r="F297" s="42" t="str">
        <f>'8D-ARCHITECTS'!V84</f>
        <v/>
      </c>
      <c r="G297" s="42" t="str">
        <f>'8D-ARCHITECTS'!AP84</f>
        <v>.</v>
      </c>
      <c r="H297" s="42">
        <f>'8D-ARCHITECTS'!AQ84</f>
        <v>0</v>
      </c>
      <c r="I297" s="11" t="str">
        <f t="shared" si="4"/>
        <v>.</v>
      </c>
    </row>
    <row r="298" spans="1:9" ht="25" x14ac:dyDescent="0.25">
      <c r="A298" s="42" t="str">
        <f>'8D-ARCHITECTS'!B86</f>
        <v>EC</v>
      </c>
      <c r="B298" s="42" t="str">
        <f>'8D-ARCHITECTS'!A86</f>
        <v>Q8d.4.1</v>
      </c>
      <c r="C298" s="42" t="str">
        <f>LEFT('8D-ARCHITECTS'!E86,FIND("(Q",'8D-ARCHITECTS'!E86)-2)</f>
        <v>Is nationality or citizenship required for an architect to practice in your country?</v>
      </c>
      <c r="D298" s="42" t="str">
        <f>IF(OR('8D-ARCHITECTS'!B86="N",'8D-ARCHITECTS'!B86="NI"),"N",'8D-ARCHITECTS'!C86)</f>
        <v>Q8d.5.4</v>
      </c>
      <c r="E298" s="42" t="s">
        <v>1367</v>
      </c>
      <c r="F298" s="42" t="str">
        <f>'8D-ARCHITECTS'!V86</f>
        <v>profession is not regulated</v>
      </c>
      <c r="G298" s="42" t="str">
        <f>'8D-ARCHITECTS'!AP86</f>
        <v>.</v>
      </c>
      <c r="H298" s="42">
        <f>'8D-ARCHITECTS'!AQ86</f>
        <v>0</v>
      </c>
      <c r="I298" s="11" t="str">
        <f t="shared" si="4"/>
        <v>.</v>
      </c>
    </row>
    <row r="299" spans="1:9" x14ac:dyDescent="0.25">
      <c r="A299" s="42" t="str">
        <f>'8D-ARCHITECTS'!B87</f>
        <v>NI</v>
      </c>
      <c r="B299" s="42" t="str">
        <f>'8D-ARCHITECTS'!A87</f>
        <v>Q8d.4.1a</v>
      </c>
      <c r="C299" s="42" t="str">
        <f>LEFT('8D-ARCHITECTS'!E87,FIND("(Q",'8D-ARCHITECTS'!E87)-2)</f>
        <v>Please provide a link to the law/regulation that establishes such a requirement</v>
      </c>
      <c r="D299" s="42" t="str">
        <f>IF(OR('8D-ARCHITECTS'!B87="N",'8D-ARCHITECTS'!B87="NI"),"N",'8D-ARCHITECTS'!C87)</f>
        <v>N</v>
      </c>
      <c r="E299" s="42" t="s">
        <v>0</v>
      </c>
      <c r="F299" s="42" t="str">
        <f>'8D-ARCHITECTS'!V87</f>
        <v/>
      </c>
      <c r="G299" s="42" t="str">
        <f>'8D-ARCHITECTS'!AP87</f>
        <v>.</v>
      </c>
      <c r="H299" s="42">
        <f>'8D-ARCHITECTS'!AQ87</f>
        <v>0</v>
      </c>
      <c r="I299" s="11" t="str">
        <f t="shared" si="4"/>
        <v>.</v>
      </c>
    </row>
    <row r="300" spans="1:9" ht="25" x14ac:dyDescent="0.25">
      <c r="A300" s="42" t="str">
        <f>'8D-ARCHITECTS'!B88</f>
        <v>EC</v>
      </c>
      <c r="B300" s="42" t="str">
        <f>'8D-ARCHITECTS'!A88</f>
        <v>Q8d.4.2</v>
      </c>
      <c r="C300" s="42" t="str">
        <f>LEFT('8D-ARCHITECTS'!E88,FIND("(Q",'8D-ARCHITECTS'!E88)-2)</f>
        <v>Do laws or regulations establish a clear and transparent process for recognizing education titles that have been earned abroad for architects?</v>
      </c>
      <c r="D300" s="42" t="str">
        <f>IF(OR('8D-ARCHITECTS'!B88="N",'8D-ARCHITECTS'!B88="NI"),"N",'8D-ARCHITECTS'!C88)</f>
        <v>Q8d.5.2</v>
      </c>
      <c r="E300" s="42" t="s">
        <v>1368</v>
      </c>
      <c r="F300" s="42" t="str">
        <f>'8D-ARCHITECTS'!V88</f>
        <v>profession is not regulated</v>
      </c>
      <c r="G300" s="42" t="str">
        <f>'8D-ARCHITECTS'!AP88</f>
        <v>.</v>
      </c>
      <c r="H300" s="42">
        <f>'8D-ARCHITECTS'!AQ88</f>
        <v>0</v>
      </c>
      <c r="I300" s="11" t="str">
        <f t="shared" si="4"/>
        <v>.</v>
      </c>
    </row>
    <row r="301" spans="1:9" ht="25" x14ac:dyDescent="0.25">
      <c r="A301" s="42" t="str">
        <f>'8D-ARCHITECTS'!B89</f>
        <v>NI</v>
      </c>
      <c r="B301" s="42" t="str">
        <f>'8D-ARCHITECTS'!A89</f>
        <v>Q8d.4.2a</v>
      </c>
      <c r="C301" s="42" t="str">
        <f>LEFT('8D-ARCHITECTS'!E89,FIND("(Q",'8D-ARCHITECTS'!E89)-2)</f>
        <v>Please provide a link to the law/regulation that establishes such a process, and indicate the relevant articles</v>
      </c>
      <c r="D301" s="42" t="str">
        <f>IF(OR('8D-ARCHITECTS'!B89="N",'8D-ARCHITECTS'!B89="NI"),"N",'8D-ARCHITECTS'!C89)</f>
        <v>N</v>
      </c>
      <c r="E301" s="42" t="s">
        <v>0</v>
      </c>
      <c r="F301" s="42" t="str">
        <f>'8D-ARCHITECTS'!V89</f>
        <v/>
      </c>
      <c r="G301" s="42" t="str">
        <f>'8D-ARCHITECTS'!AP89</f>
        <v>.</v>
      </c>
      <c r="H301" s="42">
        <f>'8D-ARCHITECTS'!AQ89</f>
        <v>0</v>
      </c>
      <c r="I301" s="11" t="str">
        <f t="shared" si="4"/>
        <v>.</v>
      </c>
    </row>
    <row r="302" spans="1:9" ht="25" x14ac:dyDescent="0.25">
      <c r="A302" s="42" t="str">
        <f>'8D-ARCHITECTS'!B90</f>
        <v>EC</v>
      </c>
      <c r="B302" s="42" t="str">
        <f>'8D-ARCHITECTS'!A90</f>
        <v>Q8d.4.3</v>
      </c>
      <c r="C302" s="42" t="str">
        <f>LEFT('8D-ARCHITECTS'!E90,FIND("(Q",'8D-ARCHITECTS'!E90)-2)</f>
        <v>Are architects that have acquired their qualifications in a foreign country required to take a local examination in order to practice?</v>
      </c>
      <c r="D302" s="42" t="str">
        <f>IF(OR('8D-ARCHITECTS'!B90="N",'8D-ARCHITECTS'!B90="NI"),"N",'8D-ARCHITECTS'!C90)</f>
        <v>Q8d.5.3</v>
      </c>
      <c r="E302" s="42" t="s">
        <v>1369</v>
      </c>
      <c r="F302" s="42" t="str">
        <f>'8D-ARCHITECTS'!V90</f>
        <v>profession is not regulated</v>
      </c>
      <c r="G302" s="42" t="str">
        <f>'8D-ARCHITECTS'!AP90</f>
        <v>.</v>
      </c>
      <c r="H302" s="42">
        <f>'8D-ARCHITECTS'!AQ90</f>
        <v>0</v>
      </c>
      <c r="I302" s="11" t="str">
        <f t="shared" si="4"/>
        <v>.</v>
      </c>
    </row>
    <row r="303" spans="1:9" ht="25" x14ac:dyDescent="0.25">
      <c r="A303" s="42" t="str">
        <f>'8D-ARCHITECTS'!B91</f>
        <v>NI</v>
      </c>
      <c r="B303" s="42" t="str">
        <f>'8D-ARCHITECTS'!A91</f>
        <v>Q8d.4.3a</v>
      </c>
      <c r="C303" s="42" t="str">
        <f>LEFT('8D-ARCHITECTS'!E91,FIND("(Q",'8D-ARCHITECTS'!E91)-2)</f>
        <v>Please provide a link to the law/regulation that requires this exam, and indicate the relevant articles</v>
      </c>
      <c r="D303" s="42" t="str">
        <f>IF(OR('8D-ARCHITECTS'!B91="N",'8D-ARCHITECTS'!B91="NI"),"N",'8D-ARCHITECTS'!C91)</f>
        <v>N</v>
      </c>
      <c r="E303" s="42" t="s">
        <v>0</v>
      </c>
      <c r="F303" s="42" t="str">
        <f>'8D-ARCHITECTS'!V91</f>
        <v/>
      </c>
      <c r="G303" s="42" t="str">
        <f>'8D-ARCHITECTS'!AP91</f>
        <v>.</v>
      </c>
      <c r="H303" s="42">
        <f>'8D-ARCHITECTS'!AQ91</f>
        <v>0</v>
      </c>
      <c r="I303" s="11" t="str">
        <f t="shared" si="4"/>
        <v>.</v>
      </c>
    </row>
    <row r="304" spans="1:9" ht="25" x14ac:dyDescent="0.25">
      <c r="A304" s="42" t="str">
        <f>'8D-ARCHITECTS'!B92</f>
        <v>I</v>
      </c>
      <c r="B304" s="42" t="str">
        <f>'8D-ARCHITECTS'!A92</f>
        <v>Q8d.4.4</v>
      </c>
      <c r="C304" s="42" t="str">
        <f>LEFT('8D-ARCHITECTS'!E92,FIND("(Q",'8D-ARCHITECTS'!E92)-2)</f>
        <v>Has your country engaged in Mutual Recognition Agreements (MRAs) of Architects with other countries?</v>
      </c>
      <c r="D304" s="42" t="str">
        <f>IF(OR('8D-ARCHITECTS'!B92="N",'8D-ARCHITECTS'!B92="NI"),"N",'8D-ARCHITECTS'!C92)</f>
        <v>Q8d.5.1</v>
      </c>
      <c r="E304" s="42" t="s">
        <v>1370</v>
      </c>
      <c r="F304" s="42" t="str">
        <f>'8D-ARCHITECTS'!V92</f>
        <v>profession is not regulated</v>
      </c>
      <c r="G304" s="42" t="str">
        <f>'8D-ARCHITECTS'!AP92</f>
        <v>.</v>
      </c>
      <c r="H304" s="42">
        <f>'8D-ARCHITECTS'!AQ92</f>
        <v>0</v>
      </c>
      <c r="I304" s="11" t="str">
        <f t="shared" si="4"/>
        <v>.</v>
      </c>
    </row>
    <row r="305" spans="1:10" ht="87.5" x14ac:dyDescent="0.25">
      <c r="A305" s="42" t="str">
        <f>'8D-ARCHITECTS'!B93</f>
        <v>I</v>
      </c>
      <c r="B305" s="42" t="str">
        <f>'8D-ARCHITECTS'!A93</f>
        <v>Q8d.4.4a</v>
      </c>
      <c r="C305" s="42" t="str">
        <f>LEFT('8D-ARCHITECTS'!E93,FIND("(Q",'8D-ARCHITECTS'!E93)-2)</f>
        <v>Please provide a link to at least one of these MRAs</v>
      </c>
      <c r="D305" s="42" t="str">
        <f>IF(OR('8D-ARCHITECTS'!B93="N",'8D-ARCHITECTS'!B93="NI"),"N",'8D-ARCHITECTS'!C93)</f>
        <v>Q8d.5.1a</v>
      </c>
      <c r="E305" s="42" t="s">
        <v>1343</v>
      </c>
      <c r="F305" s="42" t="str">
        <f>'8D-ARCHITECTS'!V93</f>
        <v>https://www.architects.nsw.gov.au/register-architects/getting-registered/13-trans-tasman-mutual-recognition-agreement-ttmra</v>
      </c>
      <c r="G305" s="42" t="str">
        <f>'8D-ARCHITECTS'!AP93</f>
        <v>.</v>
      </c>
      <c r="H305" s="42">
        <f>'8D-ARCHITECTS'!AQ93</f>
        <v>0</v>
      </c>
      <c r="I305" s="11" t="str">
        <f t="shared" si="4"/>
        <v>.</v>
      </c>
    </row>
    <row r="306" spans="1:10" ht="31" x14ac:dyDescent="0.25">
      <c r="A306" s="42" t="str">
        <f>'8E-CIVIL ENGINEERS'!B7</f>
        <v>NI</v>
      </c>
      <c r="B306" s="42" t="str">
        <f>'8E-CIVIL ENGINEERS'!A7</f>
        <v>Q8e.01</v>
      </c>
      <c r="C306" s="42" t="str">
        <f>LEFT('8E-CIVIL ENGINEERS'!E7,FIND("(Q",'8E-CIVIL ENGINEERS'!E7)-2)</f>
        <v>Please provide us the name of the body/institution answering this question in the original language and provide a link to its webpage.</v>
      </c>
      <c r="D306" s="42" t="str">
        <f>IF(OR('8E-CIVIL ENGINEERS'!B7="N",'8E-CIVIL ENGINEERS'!B7="NI"),"N",'8E-CIVIL ENGINEERS'!C7)</f>
        <v>N</v>
      </c>
      <c r="E306" s="42" t="s">
        <v>0</v>
      </c>
      <c r="F306" s="42" t="str">
        <f>'8E-CIVIL ENGINEERS'!V7</f>
        <v/>
      </c>
      <c r="G306" s="42" t="str">
        <f>'8E-CIVIL ENGINEERS'!AP7</f>
        <v>.</v>
      </c>
      <c r="H306" s="42">
        <f>'8E-CIVIL ENGINEERS'!AQ7</f>
        <v>0</v>
      </c>
      <c r="I306" s="11" t="str">
        <f t="shared" si="4"/>
        <v>.</v>
      </c>
      <c r="J306" s="187" t="s">
        <v>783</v>
      </c>
    </row>
    <row r="307" spans="1:10" x14ac:dyDescent="0.25">
      <c r="A307" s="42" t="str">
        <f>'8E-CIVIL ENGINEERS'!B8</f>
        <v>NI</v>
      </c>
      <c r="B307" s="42" t="str">
        <f>'8E-CIVIL ENGINEERS'!A8</f>
        <v>Q8e.02</v>
      </c>
      <c r="C307" s="42" t="str">
        <f>LEFT('8E-CIVIL ENGINEERS'!E8,FIND("(Q",'8E-CIVIL ENGINEERS'!E8)-2)</f>
        <v>Please also indicate the e-mail address of the specific person answering this section.</v>
      </c>
      <c r="D307" s="42" t="str">
        <f>IF(OR('8E-CIVIL ENGINEERS'!B8="N",'8E-CIVIL ENGINEERS'!B8="NI"),"N",'8E-CIVIL ENGINEERS'!C8)</f>
        <v>N</v>
      </c>
      <c r="E307" s="42" t="s">
        <v>0</v>
      </c>
      <c r="F307" s="42" t="str">
        <f>'8E-CIVIL ENGINEERS'!V8</f>
        <v/>
      </c>
      <c r="G307" s="42" t="str">
        <f>'8E-CIVIL ENGINEERS'!AP8</f>
        <v>.</v>
      </c>
      <c r="H307" s="42">
        <f>'8E-CIVIL ENGINEERS'!AQ8</f>
        <v>0</v>
      </c>
      <c r="I307" s="11" t="str">
        <f t="shared" si="4"/>
        <v>.</v>
      </c>
    </row>
    <row r="308" spans="1:10" x14ac:dyDescent="0.25">
      <c r="A308" s="42" t="str">
        <f>'8E-CIVIL ENGINEERS'!B9</f>
        <v>I</v>
      </c>
      <c r="B308" s="42" t="str">
        <f>'8E-CIVIL ENGINEERS'!A9</f>
        <v>Q8e.03</v>
      </c>
      <c r="C308" s="42" t="str">
        <f>LEFT('8E-CIVIL ENGINEERS'!E9,FIND("(Q",'8E-CIVIL ENGINEERS'!E9)-2)</f>
        <v>Does this profession – civil engineer - exist in your country?</v>
      </c>
      <c r="D308" s="42" t="str">
        <f>IF(OR('8E-CIVIL ENGINEERS'!B9="N",'8E-CIVIL ENGINEERS'!B9="NI"),"N",'8E-CIVIL ENGINEERS'!C9)</f>
        <v>Q8e.01</v>
      </c>
      <c r="E308" s="42" t="s">
        <v>1371</v>
      </c>
      <c r="F308" s="42" t="str">
        <f>'8E-CIVIL ENGINEERS'!V9</f>
        <v>yes</v>
      </c>
      <c r="G308" s="42" t="str">
        <f>'8E-CIVIL ENGINEERS'!AP9</f>
        <v>.</v>
      </c>
      <c r="H308" s="42">
        <f>'8E-CIVIL ENGINEERS'!AQ9</f>
        <v>0</v>
      </c>
      <c r="I308" s="11" t="str">
        <f t="shared" si="4"/>
        <v>.</v>
      </c>
    </row>
    <row r="309" spans="1:10" ht="25" x14ac:dyDescent="0.25">
      <c r="A309" s="42" t="str">
        <f>'8E-CIVIL ENGINEERS'!B10</f>
        <v>NI</v>
      </c>
      <c r="B309" s="42" t="str">
        <f>'8E-CIVIL ENGINEERS'!A10</f>
        <v>Q8e.04</v>
      </c>
      <c r="C309" s="42" t="str">
        <f>LEFT('8E-CIVIL ENGINEERS'!E10,FIND("(Q",'8E-CIVIL ENGINEERS'!E10)-2)</f>
        <v>Considering the definition provided at the start, is there more than one professional figure that can fit this description?</v>
      </c>
      <c r="D309" s="42" t="str">
        <f>IF(OR('8E-CIVIL ENGINEERS'!B10="N",'8E-CIVIL ENGINEERS'!B10="NI"),"N",'8E-CIVIL ENGINEERS'!C10)</f>
        <v>N</v>
      </c>
      <c r="E309" s="42" t="s">
        <v>0</v>
      </c>
      <c r="F309" s="42" t="str">
        <f>'8E-CIVIL ENGINEERS'!V10</f>
        <v/>
      </c>
      <c r="G309" s="42" t="str">
        <f>'8E-CIVIL ENGINEERS'!AP10</f>
        <v>.</v>
      </c>
      <c r="H309" s="42">
        <f>'8E-CIVIL ENGINEERS'!AQ10</f>
        <v>0</v>
      </c>
      <c r="I309" s="11" t="str">
        <f t="shared" si="4"/>
        <v>.</v>
      </c>
    </row>
    <row r="310" spans="1:10" ht="25" x14ac:dyDescent="0.25">
      <c r="A310" s="42" t="str">
        <f>'8E-CIVIL ENGINEERS'!B11</f>
        <v>NI</v>
      </c>
      <c r="B310" s="42" t="str">
        <f>'8E-CIVIL ENGINEERS'!A11</f>
        <v>Q8e.05</v>
      </c>
      <c r="C310" s="42" t="str">
        <f>LEFT('8E-CIVIL ENGINEERS'!E11,FIND("(Q",'8E-CIVIL ENGINEERS'!E11)-2)</f>
        <v>If you answer yes, please list all their names in English and in your local language and describe how these figures differ among each other in the Comments Column</v>
      </c>
      <c r="D310" s="42" t="str">
        <f>IF(OR('8E-CIVIL ENGINEERS'!B11="N",'8E-CIVIL ENGINEERS'!B11="NI"),"N",'8E-CIVIL ENGINEERS'!C11)</f>
        <v>N</v>
      </c>
      <c r="E310" s="42" t="s">
        <v>0</v>
      </c>
      <c r="F310" s="42" t="str">
        <f>'8E-CIVIL ENGINEERS'!V11</f>
        <v/>
      </c>
      <c r="G310" s="42" t="str">
        <f>'8E-CIVIL ENGINEERS'!AP11</f>
        <v>.</v>
      </c>
      <c r="H310" s="42">
        <f>'8E-CIVIL ENGINEERS'!AQ11</f>
        <v>0</v>
      </c>
      <c r="I310" s="11" t="str">
        <f t="shared" si="4"/>
        <v>.</v>
      </c>
    </row>
    <row r="311" spans="1:10" ht="25" x14ac:dyDescent="0.25">
      <c r="A311" s="42" t="str">
        <f>'8E-CIVIL ENGINEERS'!B12</f>
        <v>I</v>
      </c>
      <c r="B311" s="42" t="str">
        <f>'8E-CIVIL ENGINEERS'!A12</f>
        <v>Q8e.06</v>
      </c>
      <c r="C311" s="42" t="str">
        <f>LEFT('8E-CIVIL ENGINEERS'!E12,FIND("(Q",'8E-CIVIL ENGINEERS'!E12)-2)</f>
        <v>Please provide ONLY the name of the professional figure for which you are answering this questionnaire in your language and in English</v>
      </c>
      <c r="D311" s="42" t="str">
        <f>IF(OR('8E-CIVIL ENGINEERS'!B12="N",'8E-CIVIL ENGINEERS'!B12="NI"),"N",'8E-CIVIL ENGINEERS'!C12)</f>
        <v>Q8e.02</v>
      </c>
      <c r="E311" s="42" t="s">
        <v>1230</v>
      </c>
      <c r="F311" s="42" t="str">
        <f>'8E-CIVIL ENGINEERS'!V12</f>
        <v>Engineer</v>
      </c>
      <c r="G311" s="42" t="str">
        <f>'8E-CIVIL ENGINEERS'!AP12</f>
        <v>.</v>
      </c>
      <c r="H311" s="42">
        <f>'8E-CIVIL ENGINEERS'!AQ12</f>
        <v>0</v>
      </c>
      <c r="I311" s="11" t="str">
        <f t="shared" si="4"/>
        <v>.</v>
      </c>
    </row>
    <row r="312" spans="1:10" ht="25" x14ac:dyDescent="0.25">
      <c r="A312" s="42" t="str">
        <f>'8E-CIVIL ENGINEERS'!B13</f>
        <v>I</v>
      </c>
      <c r="B312" s="42" t="str">
        <f>'8E-CIVIL ENGINEERS'!A13</f>
        <v>Q8e.07</v>
      </c>
      <c r="C312" s="42" t="str">
        <f>LEFT('8E-CIVIL ENGINEERS'!E13,FIND("(Q",'8E-CIVIL ENGINEERS'!E13)-2)</f>
        <v>For which jurisdiction are you answering the question?</v>
      </c>
      <c r="D312" s="42" t="str">
        <f>IF(OR('8E-CIVIL ENGINEERS'!B13="N",'8E-CIVIL ENGINEERS'!B13="NI"),"N",'8E-CIVIL ENGINEERS'!C13)</f>
        <v>Q8e.03</v>
      </c>
      <c r="E312" s="42" t="s">
        <v>1231</v>
      </c>
      <c r="F312" s="42" t="str">
        <f>'8E-CIVIL ENGINEERS'!V13</f>
        <v>state level (for federal states)</v>
      </c>
      <c r="G312" s="42" t="str">
        <f>'8E-CIVIL ENGINEERS'!AP13</f>
        <v>.</v>
      </c>
      <c r="H312" s="42">
        <f>'8E-CIVIL ENGINEERS'!AQ13</f>
        <v>0</v>
      </c>
      <c r="I312" s="11" t="str">
        <f t="shared" si="4"/>
        <v>.</v>
      </c>
    </row>
    <row r="313" spans="1:10" x14ac:dyDescent="0.25">
      <c r="A313" s="42" t="str">
        <f>'8E-CIVIL ENGINEERS'!B14</f>
        <v>NI</v>
      </c>
      <c r="B313" s="42" t="str">
        <f>'8E-CIVIL ENGINEERS'!A14</f>
        <v>Q8e.07a</v>
      </c>
      <c r="C313" s="42" t="str">
        <f>LEFT('8E-CIVIL ENGINEERS'!E14,FIND("(Q",'8E-CIVIL ENGINEERS'!E14)-2)</f>
        <v>Please provide name of the name of the jurisdiction for which you are answering</v>
      </c>
      <c r="D313" s="42" t="str">
        <f>IF(OR('8E-CIVIL ENGINEERS'!B14="N",'8E-CIVIL ENGINEERS'!B14="NI"),"N",'8E-CIVIL ENGINEERS'!C14)</f>
        <v>N</v>
      </c>
      <c r="E313" s="42" t="s">
        <v>0</v>
      </c>
      <c r="F313" s="42" t="str">
        <f>'8E-CIVIL ENGINEERS'!V14</f>
        <v/>
      </c>
      <c r="G313" s="42" t="str">
        <f>'8E-CIVIL ENGINEERS'!AP14</f>
        <v>.</v>
      </c>
      <c r="H313" s="42">
        <f>'8E-CIVIL ENGINEERS'!AQ14</f>
        <v>0</v>
      </c>
      <c r="I313" s="11" t="str">
        <f t="shared" si="4"/>
        <v>.</v>
      </c>
    </row>
    <row r="314" spans="1:10" x14ac:dyDescent="0.25">
      <c r="A314" s="42" t="str">
        <f>'8E-CIVIL ENGINEERS'!B15</f>
        <v>EC</v>
      </c>
      <c r="B314" s="42" t="str">
        <f>'8E-CIVIL ENGINEERS'!A15</f>
        <v>Q8e.0.8</v>
      </c>
      <c r="C314" s="42" t="str">
        <f>LEFT('8E-CIVIL ENGINEERS'!E15,FIND("(Q",'8E-CIVIL ENGINEERS'!E15)-2)</f>
        <v>How is access to the profession regulated?</v>
      </c>
      <c r="D314" s="42" t="str">
        <f>IF(OR('8E-CIVIL ENGINEERS'!B15="N",'8E-CIVIL ENGINEERS'!B15="NI"),"N",'8E-CIVIL ENGINEERS'!C15)</f>
        <v>Q8e.1.4</v>
      </c>
      <c r="E314" s="42" t="s">
        <v>1232</v>
      </c>
      <c r="F314" s="42" t="str">
        <f>'8E-CIVIL ENGINEERS'!V15</f>
        <v>no special regulation</v>
      </c>
      <c r="G314" s="42" t="str">
        <f>'8E-CIVIL ENGINEERS'!AP15</f>
        <v>.</v>
      </c>
      <c r="H314" s="42">
        <f>'8E-CIVIL ENGINEERS'!AQ15</f>
        <v>0</v>
      </c>
      <c r="I314" s="11" t="str">
        <f t="shared" si="4"/>
        <v>.</v>
      </c>
    </row>
    <row r="315" spans="1:10" ht="25" x14ac:dyDescent="0.25">
      <c r="A315" s="42" t="str">
        <f>'8E-CIVIL ENGINEERS'!B18</f>
        <v>EC</v>
      </c>
      <c r="B315" s="42" t="str">
        <f>'8E-CIVIL ENGINEERS'!A18</f>
        <v>Q8e.1.1_1</v>
      </c>
      <c r="C315" s="188" t="str">
        <f>LEFT('8E-CIVIL ENGINEERS'!E$17,FIND("(Q",'8E-CIVIL ENGINEERS'!E$17)-2)&amp;" - "&amp;'8E-CIVIL ENGINEERS'!F18</f>
        <v xml:space="preserve">Do Civil engineers have exclusive or shared exclusive rights to provide any of the activities listed below? - Feasibility studies </v>
      </c>
      <c r="D315" s="42" t="str">
        <f>IF(OR('8E-CIVIL ENGINEERS'!B18="N",'8E-CIVIL ENGINEERS'!B18="NI"),"N",'8E-CIVIL ENGINEERS'!C18)</f>
        <v>Q8e.1.1_1</v>
      </c>
      <c r="E315" s="42" t="s">
        <v>1372</v>
      </c>
      <c r="F315" s="42" t="str">
        <f>'8E-CIVIL ENGINEERS'!V18</f>
        <v>no exclusive right</v>
      </c>
      <c r="G315" s="42" t="str">
        <f>'8E-CIVIL ENGINEERS'!AP18</f>
        <v>.</v>
      </c>
      <c r="H315" s="42">
        <f>'8E-CIVIL ENGINEERS'!AQ18</f>
        <v>0</v>
      </c>
      <c r="I315" s="11" t="str">
        <f t="shared" si="4"/>
        <v>.</v>
      </c>
    </row>
    <row r="316" spans="1:10" ht="25" x14ac:dyDescent="0.25">
      <c r="A316" s="42" t="str">
        <f>'8E-CIVIL ENGINEERS'!B19</f>
        <v>EC</v>
      </c>
      <c r="B316" s="42" t="str">
        <f>'8E-CIVIL ENGINEERS'!A19</f>
        <v>Q8e.1.1_2</v>
      </c>
      <c r="C316" s="188" t="str">
        <f>LEFT('8E-CIVIL ENGINEERS'!E$17,FIND("(Q",'8E-CIVIL ENGINEERS'!E$17)-2)&amp;" - "&amp;'8E-CIVIL ENGINEERS'!F19</f>
        <v xml:space="preserve">Do Civil engineers have exclusive or shared exclusive rights to provide any of the activities listed below? - Environmental assessments </v>
      </c>
      <c r="D316" s="42" t="str">
        <f>IF(OR('8E-CIVIL ENGINEERS'!B19="N",'8E-CIVIL ENGINEERS'!B19="NI"),"N",'8E-CIVIL ENGINEERS'!C19)</f>
        <v>Q8e.1.1_2</v>
      </c>
      <c r="E316" s="42" t="s">
        <v>1373</v>
      </c>
      <c r="F316" s="42" t="str">
        <f>'8E-CIVIL ENGINEERS'!V19</f>
        <v>no exclusive right</v>
      </c>
      <c r="G316" s="42" t="str">
        <f>'8E-CIVIL ENGINEERS'!AP19</f>
        <v>.</v>
      </c>
      <c r="H316" s="42">
        <f>'8E-CIVIL ENGINEERS'!AQ19</f>
        <v>0</v>
      </c>
      <c r="I316" s="11" t="str">
        <f t="shared" si="4"/>
        <v>.</v>
      </c>
    </row>
    <row r="317" spans="1:10" ht="25" x14ac:dyDescent="0.25">
      <c r="A317" s="42" t="str">
        <f>'8E-CIVIL ENGINEERS'!B20</f>
        <v>EC</v>
      </c>
      <c r="B317" s="42" t="str">
        <f>'8E-CIVIL ENGINEERS'!A20</f>
        <v>Q8e.1.1_3</v>
      </c>
      <c r="C317" s="188" t="str">
        <f>LEFT('8E-CIVIL ENGINEERS'!E$17,FIND("(Q",'8E-CIVIL ENGINEERS'!E$17)-2)&amp;" - "&amp;'8E-CIVIL ENGINEERS'!F20</f>
        <v xml:space="preserve">Do Civil engineers have exclusive or shared exclusive rights to provide any of the activities listed below? - Design and planning </v>
      </c>
      <c r="D317" s="42" t="str">
        <f>IF(OR('8E-CIVIL ENGINEERS'!B20="N",'8E-CIVIL ENGINEERS'!B20="NI"),"N",'8E-CIVIL ENGINEERS'!C20)</f>
        <v>Q8e.1.1_3</v>
      </c>
      <c r="E317" s="42" t="s">
        <v>1374</v>
      </c>
      <c r="F317" s="42" t="str">
        <f>'8E-CIVIL ENGINEERS'!V20</f>
        <v>no exclusive right</v>
      </c>
      <c r="G317" s="42" t="str">
        <f>'8E-CIVIL ENGINEERS'!AP20</f>
        <v>.</v>
      </c>
      <c r="H317" s="42">
        <f>'8E-CIVIL ENGINEERS'!AQ20</f>
        <v>0</v>
      </c>
      <c r="I317" s="11" t="str">
        <f t="shared" si="4"/>
        <v>.</v>
      </c>
    </row>
    <row r="318" spans="1:10" ht="25" x14ac:dyDescent="0.25">
      <c r="A318" s="42" t="str">
        <f>'8E-CIVIL ENGINEERS'!B21</f>
        <v>EC</v>
      </c>
      <c r="B318" s="42" t="str">
        <f>'8E-CIVIL ENGINEERS'!A21</f>
        <v>Q8e.1.1_4</v>
      </c>
      <c r="C318" s="188" t="str">
        <f>LEFT('8E-CIVIL ENGINEERS'!E$17,FIND("(Q",'8E-CIVIL ENGINEERS'!E$17)-2)&amp;" - "&amp;'8E-CIVIL ENGINEERS'!F21</f>
        <v>Do Civil engineers have exclusive or shared exclusive rights to provide any of the activities listed below? - Representation for obtaining permits (signature of designs)</v>
      </c>
      <c r="D318" s="42" t="str">
        <f>IF(OR('8E-CIVIL ENGINEERS'!B21="N",'8E-CIVIL ENGINEERS'!B21="NI"),"N",'8E-CIVIL ENGINEERS'!C21)</f>
        <v>Q8e.1.1_4</v>
      </c>
      <c r="E318" s="42" t="s">
        <v>1375</v>
      </c>
      <c r="F318" s="42" t="str">
        <f>'8E-CIVIL ENGINEERS'!V21</f>
        <v>no exclusive right</v>
      </c>
      <c r="G318" s="42" t="str">
        <f>'8E-CIVIL ENGINEERS'!AP21</f>
        <v>.</v>
      </c>
      <c r="H318" s="42">
        <f>'8E-CIVIL ENGINEERS'!AQ21</f>
        <v>0</v>
      </c>
      <c r="I318" s="11" t="str">
        <f t="shared" si="4"/>
        <v>.</v>
      </c>
    </row>
    <row r="319" spans="1:10" ht="25" x14ac:dyDescent="0.25">
      <c r="A319" s="42" t="str">
        <f>'8E-CIVIL ENGINEERS'!B22</f>
        <v>EC</v>
      </c>
      <c r="B319" s="42" t="str">
        <f>'8E-CIVIL ENGINEERS'!A22</f>
        <v>Q8e.1.1_5</v>
      </c>
      <c r="C319" s="188" t="str">
        <f>LEFT('8E-CIVIL ENGINEERS'!E$17,FIND("(Q",'8E-CIVIL ENGINEERS'!E$17)-2)&amp;" - "&amp;'8E-CIVIL ENGINEERS'!F22</f>
        <v>Do Civil engineers have exclusive or shared exclusive rights to provide any of the activities listed below? - Tender and contract administration</v>
      </c>
      <c r="D319" s="42" t="str">
        <f>IF(OR('8E-CIVIL ENGINEERS'!B22="N",'8E-CIVIL ENGINEERS'!B22="NI"),"N",'8E-CIVIL ENGINEERS'!C22)</f>
        <v>Q8e.1.1_5</v>
      </c>
      <c r="E319" s="42" t="s">
        <v>1376</v>
      </c>
      <c r="F319" s="42" t="str">
        <f>'8E-CIVIL ENGINEERS'!V22</f>
        <v>no exclusive right</v>
      </c>
      <c r="G319" s="42" t="str">
        <f>'8E-CIVIL ENGINEERS'!AP22</f>
        <v>.</v>
      </c>
      <c r="H319" s="42">
        <f>'8E-CIVIL ENGINEERS'!AQ22</f>
        <v>0</v>
      </c>
      <c r="I319" s="11" t="str">
        <f t="shared" si="4"/>
        <v>.</v>
      </c>
    </row>
    <row r="320" spans="1:10" ht="25" x14ac:dyDescent="0.25">
      <c r="A320" s="42" t="str">
        <f>'8E-CIVIL ENGINEERS'!B23</f>
        <v>EC</v>
      </c>
      <c r="B320" s="42" t="str">
        <f>'8E-CIVIL ENGINEERS'!A23</f>
        <v>Q8e.1.1_6</v>
      </c>
      <c r="C320" s="188" t="str">
        <f>LEFT('8E-CIVIL ENGINEERS'!E$17,FIND("(Q",'8E-CIVIL ENGINEERS'!E$17)-2)&amp;" - "&amp;'8E-CIVIL ENGINEERS'!F23</f>
        <v>Do Civil engineers have exclusive or shared exclusive rights to provide any of the activities listed below? - Expert witness activities (such as a court expert)</v>
      </c>
      <c r="D320" s="42" t="str">
        <f>IF(OR('8E-CIVIL ENGINEERS'!B23="N",'8E-CIVIL ENGINEERS'!B23="NI"),"N",'8E-CIVIL ENGINEERS'!C23)</f>
        <v>Q8e.1.1_6</v>
      </c>
      <c r="E320" s="42" t="s">
        <v>1377</v>
      </c>
      <c r="F320" s="42" t="str">
        <f>'8E-CIVIL ENGINEERS'!V23</f>
        <v>no exclusive right</v>
      </c>
      <c r="G320" s="42" t="str">
        <f>'8E-CIVIL ENGINEERS'!AP23</f>
        <v>.</v>
      </c>
      <c r="H320" s="42">
        <f>'8E-CIVIL ENGINEERS'!AQ23</f>
        <v>0</v>
      </c>
      <c r="I320" s="11" t="str">
        <f t="shared" si="4"/>
        <v>.</v>
      </c>
    </row>
    <row r="321" spans="1:9" ht="50" x14ac:dyDescent="0.25">
      <c r="A321" s="42" t="str">
        <f>'8E-CIVIL ENGINEERS'!B24</f>
        <v>EC</v>
      </c>
      <c r="B321" s="42" t="str">
        <f>'8E-CIVIL ENGINEERS'!A24</f>
        <v>Q8e.1.1_7</v>
      </c>
      <c r="C321" s="188" t="str">
        <f>LEFT('8E-CIVIL ENGINEERS'!E$17,FIND("(Q",'8E-CIVIL ENGINEERS'!E$17)-2)&amp;" - "&amp;'8E-CIVIL ENGINEERS'!F24</f>
        <v>Do Civil engineers have exclusive or shared exclusive rights to provide any of the activities listed below? - Preparation/submission/signing of technical control and compliance documentation or certification of project and adhering to building legislation/standards of performance, quality, cost and safety</v>
      </c>
      <c r="D321" s="42" t="str">
        <f>IF(OR('8E-CIVIL ENGINEERS'!B24="N",'8E-CIVIL ENGINEERS'!B24="NI"),"N",'8E-CIVIL ENGINEERS'!C24)</f>
        <v>Q8e.1.1_7</v>
      </c>
      <c r="E321" s="42" t="s">
        <v>1378</v>
      </c>
      <c r="F321" s="42" t="str">
        <f>'8E-CIVIL ENGINEERS'!V24</f>
        <v>no exclusive right</v>
      </c>
      <c r="G321" s="42" t="str">
        <f>'8E-CIVIL ENGINEERS'!AP24</f>
        <v>.</v>
      </c>
      <c r="H321" s="42">
        <f>'8E-CIVIL ENGINEERS'!AQ24</f>
        <v>0</v>
      </c>
      <c r="I321" s="11" t="str">
        <f t="shared" si="4"/>
        <v>.</v>
      </c>
    </row>
    <row r="322" spans="1:9" ht="37.5" x14ac:dyDescent="0.25">
      <c r="A322" s="42" t="str">
        <f>'8E-CIVIL ENGINEERS'!B25</f>
        <v>EC</v>
      </c>
      <c r="B322" s="42" t="str">
        <f>'8E-CIVIL ENGINEERS'!A25</f>
        <v>Q8e.1.1_8</v>
      </c>
      <c r="C322" s="188" t="str">
        <f>LEFT('8E-CIVIL ENGINEERS'!E$17,FIND("(Q",'8E-CIVIL ENGINEERS'!E$17)-2)&amp;" - "&amp;'8E-CIVIL ENGINEERS'!F25</f>
        <v xml:space="preserve">Do Civil engineers have exclusive or shared exclusive rights to provide any of the activities listed below? - Managing and Supervising the execution of construction work, including supervision of other related professionals </v>
      </c>
      <c r="D322" s="42" t="str">
        <f>IF(OR('8E-CIVIL ENGINEERS'!B25="N",'8E-CIVIL ENGINEERS'!B25="NI"),"N",'8E-CIVIL ENGINEERS'!C25)</f>
        <v>Q8e.1.1_8</v>
      </c>
      <c r="E322" s="42" t="s">
        <v>1379</v>
      </c>
      <c r="F322" s="42" t="str">
        <f>'8E-CIVIL ENGINEERS'!V25</f>
        <v>no exclusive right</v>
      </c>
      <c r="G322" s="42" t="str">
        <f>'8E-CIVIL ENGINEERS'!AP25</f>
        <v>.</v>
      </c>
      <c r="H322" s="42">
        <f>'8E-CIVIL ENGINEERS'!AQ25</f>
        <v>0</v>
      </c>
      <c r="I322" s="11" t="str">
        <f t="shared" si="4"/>
        <v>.</v>
      </c>
    </row>
    <row r="323" spans="1:9" ht="25" x14ac:dyDescent="0.25">
      <c r="A323" s="42" t="str">
        <f>'8E-CIVIL ENGINEERS'!B26</f>
        <v>EC</v>
      </c>
      <c r="B323" s="42" t="str">
        <f>'8E-CIVIL ENGINEERS'!A26</f>
        <v>Q8e.1.1_9</v>
      </c>
      <c r="C323" s="188" t="str">
        <f>LEFT('8E-CIVIL ENGINEERS'!E$17,FIND("(Q",'8E-CIVIL ENGINEERS'!E$17)-2)&amp;" - "&amp;'8E-CIVIL ENGINEERS'!F26</f>
        <v>Do Civil engineers have exclusive or shared exclusive rights to provide any of the activities listed below? - Construction cost management</v>
      </c>
      <c r="D323" s="42" t="str">
        <f>IF(OR('8E-CIVIL ENGINEERS'!B26="N",'8E-CIVIL ENGINEERS'!B26="NI"),"N",'8E-CIVIL ENGINEERS'!C26)</f>
        <v>Q8e.1.1_9</v>
      </c>
      <c r="E323" s="42" t="s">
        <v>1380</v>
      </c>
      <c r="F323" s="42" t="str">
        <f>'8E-CIVIL ENGINEERS'!V26</f>
        <v>no exclusive right</v>
      </c>
      <c r="G323" s="42" t="str">
        <f>'8E-CIVIL ENGINEERS'!AP26</f>
        <v>.</v>
      </c>
      <c r="H323" s="42">
        <f>'8E-CIVIL ENGINEERS'!AQ26</f>
        <v>0</v>
      </c>
      <c r="I323" s="11" t="str">
        <f t="shared" ref="I323:I386" si="5">IF(H323=0,".",H323)</f>
        <v>.</v>
      </c>
    </row>
    <row r="324" spans="1:9" ht="25" x14ac:dyDescent="0.25">
      <c r="A324" s="42" t="str">
        <f>'8E-CIVIL ENGINEERS'!B27</f>
        <v>EC</v>
      </c>
      <c r="B324" s="42" t="str">
        <f>'8E-CIVIL ENGINEERS'!A27</f>
        <v>Q8e.1.1_10</v>
      </c>
      <c r="C324" s="188" t="str">
        <f>LEFT('8E-CIVIL ENGINEERS'!E$17,FIND("(Q",'8E-CIVIL ENGINEERS'!E$17)-2)&amp;" - "&amp;'8E-CIVIL ENGINEERS'!F27</f>
        <v xml:space="preserve">Do Civil engineers have exclusive or shared exclusive rights to provide any of the activities listed below? - Topographical determination, demarcation, land surveying </v>
      </c>
      <c r="D324" s="42" t="str">
        <f>IF(OR('8E-CIVIL ENGINEERS'!B27="N",'8E-CIVIL ENGINEERS'!B27="NI"),"N",'8E-CIVIL ENGINEERS'!C27)</f>
        <v>Q8e.1.1_10</v>
      </c>
      <c r="E324" s="42" t="s">
        <v>1381</v>
      </c>
      <c r="F324" s="42" t="str">
        <f>'8E-CIVIL ENGINEERS'!V27</f>
        <v>no exclusive right</v>
      </c>
      <c r="G324" s="42" t="str">
        <f>'8E-CIVIL ENGINEERS'!AP27</f>
        <v>.</v>
      </c>
      <c r="H324" s="42">
        <f>'8E-CIVIL ENGINEERS'!AQ27</f>
        <v>0</v>
      </c>
      <c r="I324" s="11" t="str">
        <f t="shared" si="5"/>
        <v>.</v>
      </c>
    </row>
    <row r="325" spans="1:9" ht="50" x14ac:dyDescent="0.25">
      <c r="A325" s="42" t="str">
        <f>'8E-CIVIL ENGINEERS'!B28</f>
        <v>EC</v>
      </c>
      <c r="B325" s="42" t="str">
        <f>'8E-CIVIL ENGINEERS'!A28</f>
        <v>Q8e.1.1_11</v>
      </c>
      <c r="C325" s="188" t="str">
        <f>LEFT('8E-CIVIL ENGINEERS'!E$17,FIND("(Q",'8E-CIVIL ENGINEERS'!E$17)-2)&amp;" - "&amp;'8E-CIVIL ENGINEERS'!F28</f>
        <v>Do Civil engineers have exclusive or shared exclusive rights to provide any of the activities listed below? - Others  - 1</v>
      </c>
      <c r="D325" s="42" t="str">
        <f>IF(OR('8E-CIVIL ENGINEERS'!B28="N",'8E-CIVIL ENGINEERS'!B28="NI"),"N",'8E-CIVIL ENGINEERS'!C28)</f>
        <v>Q8e.1.1_11</v>
      </c>
      <c r="E325" s="42" t="s">
        <v>1382</v>
      </c>
      <c r="F325" s="42" t="str">
        <f>'8E-CIVIL ENGINEERS'!V28</f>
        <v>.</v>
      </c>
      <c r="G325" s="42" t="str">
        <f>'8E-CIVIL ENGINEERS'!AP28</f>
        <v>.</v>
      </c>
      <c r="H325" s="42">
        <f>'8E-CIVIL ENGINEERS'!AQ28</f>
        <v>0</v>
      </c>
      <c r="I325" s="11" t="str">
        <f t="shared" si="5"/>
        <v>.</v>
      </c>
    </row>
    <row r="326" spans="1:9" ht="25" x14ac:dyDescent="0.25">
      <c r="A326" s="42" t="str">
        <f>'8E-CIVIL ENGINEERS'!B29</f>
        <v>N</v>
      </c>
      <c r="B326" s="42" t="str">
        <f>'8E-CIVIL ENGINEERS'!A29</f>
        <v>Q8e.1.1_12</v>
      </c>
      <c r="C326" s="188" t="str">
        <f>LEFT('8E-CIVIL ENGINEERS'!E$17,FIND("(Q",'8E-CIVIL ENGINEERS'!E$17)-2)&amp;" - "&amp;'8E-CIVIL ENGINEERS'!F29</f>
        <v>Do Civil engineers have exclusive or shared exclusive rights to provide any of the activities listed below? - Others  - 2</v>
      </c>
      <c r="D326" s="42" t="str">
        <f>IF(OR('8E-CIVIL ENGINEERS'!B29="N",'8E-CIVIL ENGINEERS'!B29="NI"),"N",'8E-CIVIL ENGINEERS'!C29)</f>
        <v>N</v>
      </c>
      <c r="E326" s="42" t="s">
        <v>0</v>
      </c>
      <c r="F326" s="42" t="str">
        <f>'8E-CIVIL ENGINEERS'!V29</f>
        <v/>
      </c>
      <c r="G326" s="42" t="str">
        <f>'8E-CIVIL ENGINEERS'!AP29</f>
        <v>.</v>
      </c>
      <c r="H326" s="42">
        <f>'8E-CIVIL ENGINEERS'!AQ29</f>
        <v>0</v>
      </c>
      <c r="I326" s="11" t="str">
        <f t="shared" si="5"/>
        <v>.</v>
      </c>
    </row>
    <row r="327" spans="1:9" ht="25" x14ac:dyDescent="0.25">
      <c r="A327" s="42" t="str">
        <f>'8E-CIVIL ENGINEERS'!B30</f>
        <v>N</v>
      </c>
      <c r="B327" s="42" t="str">
        <f>'8E-CIVIL ENGINEERS'!A30</f>
        <v>Q8e.1.1_13</v>
      </c>
      <c r="C327" s="188" t="str">
        <f>LEFT('8E-CIVIL ENGINEERS'!E$17,FIND("(Q",'8E-CIVIL ENGINEERS'!E$17)-2)&amp;" - "&amp;'8E-CIVIL ENGINEERS'!F30</f>
        <v>Do Civil engineers have exclusive or shared exclusive rights to provide any of the activities listed below? - Others  - 3</v>
      </c>
      <c r="D327" s="42" t="str">
        <f>IF(OR('8E-CIVIL ENGINEERS'!B30="N",'8E-CIVIL ENGINEERS'!B30="NI"),"N",'8E-CIVIL ENGINEERS'!C30)</f>
        <v>N</v>
      </c>
      <c r="E327" s="42" t="s">
        <v>0</v>
      </c>
      <c r="F327" s="42" t="str">
        <f>'8E-CIVIL ENGINEERS'!V30</f>
        <v/>
      </c>
      <c r="G327" s="42" t="str">
        <f>'8E-CIVIL ENGINEERS'!AP30</f>
        <v>.</v>
      </c>
      <c r="H327" s="42">
        <f>'8E-CIVIL ENGINEERS'!AQ30</f>
        <v>0</v>
      </c>
      <c r="I327" s="11" t="str">
        <f t="shared" si="5"/>
        <v>.</v>
      </c>
    </row>
    <row r="328" spans="1:9" ht="25" x14ac:dyDescent="0.25">
      <c r="A328" s="42" t="str">
        <f>'8E-CIVIL ENGINEERS'!B31</f>
        <v>N</v>
      </c>
      <c r="B328" s="42" t="str">
        <f>'8E-CIVIL ENGINEERS'!A31</f>
        <v>Q8e.1.1_14</v>
      </c>
      <c r="C328" s="188" t="str">
        <f>LEFT('8E-CIVIL ENGINEERS'!E$17,FIND("(Q",'8E-CIVIL ENGINEERS'!E$17)-2)&amp;" - "&amp;'8E-CIVIL ENGINEERS'!F31</f>
        <v>Do Civil engineers have exclusive or shared exclusive rights to provide any of the activities listed below? - Others  - 4</v>
      </c>
      <c r="D328" s="42" t="str">
        <f>IF(OR('8E-CIVIL ENGINEERS'!B31="N",'8E-CIVIL ENGINEERS'!B31="NI"),"N",'8E-CIVIL ENGINEERS'!C31)</f>
        <v>N</v>
      </c>
      <c r="E328" s="42" t="s">
        <v>0</v>
      </c>
      <c r="F328" s="42" t="str">
        <f>'8E-CIVIL ENGINEERS'!V31</f>
        <v/>
      </c>
      <c r="G328" s="42" t="str">
        <f>'8E-CIVIL ENGINEERS'!AP31</f>
        <v>.</v>
      </c>
      <c r="H328" s="42">
        <f>'8E-CIVIL ENGINEERS'!AQ31</f>
        <v>0</v>
      </c>
      <c r="I328" s="11" t="str">
        <f t="shared" si="5"/>
        <v>.</v>
      </c>
    </row>
    <row r="329" spans="1:9" ht="25" x14ac:dyDescent="0.25">
      <c r="A329" s="42" t="str">
        <f>'8E-CIVIL ENGINEERS'!B32</f>
        <v>I</v>
      </c>
      <c r="B329" s="42" t="str">
        <f>'8E-CIVIL ENGINEERS'!A32</f>
        <v>Q8e.1.1a</v>
      </c>
      <c r="C329" s="42" t="str">
        <f>LEFT('8E-CIVIL ENGINEERS'!E32,FIND("(Q",'8E-CIVIL ENGINEERS'!E32)-2)</f>
        <v xml:space="preserve">Please provide a link to the law/regulation that specifies which activities are reserved to Civil engineers </v>
      </c>
      <c r="D329" s="42" t="str">
        <f>IF(OR('8E-CIVIL ENGINEERS'!B32="N",'8E-CIVIL ENGINEERS'!B32="NI"),"N",'8E-CIVIL ENGINEERS'!C32)</f>
        <v>Q8e.1.1a</v>
      </c>
      <c r="E329" s="42" t="s">
        <v>1248</v>
      </c>
      <c r="F329" s="42" t="str">
        <f>'8E-CIVIL ENGINEERS'!V32</f>
        <v>.</v>
      </c>
      <c r="G329" s="42" t="str">
        <f>'8E-CIVIL ENGINEERS'!AP32</f>
        <v>.</v>
      </c>
      <c r="H329" s="42">
        <f>'8E-CIVIL ENGINEERS'!AQ32</f>
        <v>0</v>
      </c>
      <c r="I329" s="11" t="str">
        <f t="shared" si="5"/>
        <v>.</v>
      </c>
    </row>
    <row r="330" spans="1:9" ht="25" x14ac:dyDescent="0.25">
      <c r="A330" s="42" t="str">
        <f>'8E-CIVIL ENGINEERS'!B34</f>
        <v>NI</v>
      </c>
      <c r="B330" s="42" t="str">
        <f>'8E-CIVIL ENGINEERS'!A34</f>
        <v>Q8e.1.2_1</v>
      </c>
      <c r="C330" s="188" t="str">
        <f>LEFT('8E-CIVIL ENGINEERS'!E$33,FIND("(Q",'8E-CIVIL ENGINEERS'!E$33)-2)&amp;" - "&amp;'8E-CIVIL ENGINEERS'!F34</f>
        <v xml:space="preserve">Is any of the following activity is not reserved to civil engineers, but to another regulated professional or a public official? - Feasibility studies </v>
      </c>
      <c r="D330" s="42" t="str">
        <f>IF(OR('8E-CIVIL ENGINEERS'!B34="N",'8E-CIVIL ENGINEERS'!B34="NI"),"N",'8E-CIVIL ENGINEERS'!C34)</f>
        <v>N</v>
      </c>
      <c r="E330" s="42" t="s">
        <v>0</v>
      </c>
      <c r="F330" s="42" t="str">
        <f>'8E-CIVIL ENGINEERS'!V34</f>
        <v/>
      </c>
      <c r="G330" s="42" t="str">
        <f>'8E-CIVIL ENGINEERS'!AP34</f>
        <v>.</v>
      </c>
      <c r="H330" s="42">
        <f>'8E-CIVIL ENGINEERS'!AQ34</f>
        <v>0</v>
      </c>
      <c r="I330" s="11" t="str">
        <f t="shared" si="5"/>
        <v>.</v>
      </c>
    </row>
    <row r="331" spans="1:9" ht="25" x14ac:dyDescent="0.25">
      <c r="A331" s="42" t="str">
        <f>'8E-CIVIL ENGINEERS'!B35</f>
        <v>NI</v>
      </c>
      <c r="B331" s="42" t="str">
        <f>'8E-CIVIL ENGINEERS'!A35</f>
        <v>Q8e.1.2_2</v>
      </c>
      <c r="C331" s="188" t="str">
        <f>LEFT('8E-CIVIL ENGINEERS'!E$33,FIND("(Q",'8E-CIVIL ENGINEERS'!E$33)-2)&amp;" - "&amp;'8E-CIVIL ENGINEERS'!F35</f>
        <v>Is any of the following activity is not reserved to civil engineers, but to another regulated professional or a public official? - Design and planning</v>
      </c>
      <c r="D331" s="42" t="str">
        <f>IF(OR('8E-CIVIL ENGINEERS'!B35="N",'8E-CIVIL ENGINEERS'!B35="NI"),"N",'8E-CIVIL ENGINEERS'!C35)</f>
        <v>N</v>
      </c>
      <c r="E331" s="42" t="s">
        <v>0</v>
      </c>
      <c r="F331" s="42" t="str">
        <f>'8E-CIVIL ENGINEERS'!V35</f>
        <v/>
      </c>
      <c r="G331" s="42" t="str">
        <f>'8E-CIVIL ENGINEERS'!AP35</f>
        <v>.</v>
      </c>
      <c r="H331" s="42">
        <f>'8E-CIVIL ENGINEERS'!AQ35</f>
        <v>0</v>
      </c>
      <c r="I331" s="11" t="str">
        <f t="shared" si="5"/>
        <v>.</v>
      </c>
    </row>
    <row r="332" spans="1:9" ht="37.5" x14ac:dyDescent="0.25">
      <c r="A332" s="42" t="str">
        <f>'8E-CIVIL ENGINEERS'!B36</f>
        <v>NI</v>
      </c>
      <c r="B332" s="42" t="str">
        <f>'8E-CIVIL ENGINEERS'!A36</f>
        <v>Q8e.1.2_3</v>
      </c>
      <c r="C332" s="188" t="str">
        <f>LEFT('8E-CIVIL ENGINEERS'!E$33,FIND("(Q",'8E-CIVIL ENGINEERS'!E$33)-2)&amp;" - "&amp;'8E-CIVIL ENGINEERS'!F36</f>
        <v xml:space="preserve">Is any of the following activity is not reserved to civil engineers, but to another regulated professional or a public official? - Representation for obtaining permits (signature of designs) </v>
      </c>
      <c r="D332" s="42" t="str">
        <f>IF(OR('8E-CIVIL ENGINEERS'!B36="N",'8E-CIVIL ENGINEERS'!B36="NI"),"N",'8E-CIVIL ENGINEERS'!C36)</f>
        <v>N</v>
      </c>
      <c r="E332" s="42" t="s">
        <v>0</v>
      </c>
      <c r="F332" s="42" t="str">
        <f>'8E-CIVIL ENGINEERS'!V36</f>
        <v/>
      </c>
      <c r="G332" s="42" t="str">
        <f>'8E-CIVIL ENGINEERS'!AP36</f>
        <v>.</v>
      </c>
      <c r="H332" s="42">
        <f>'8E-CIVIL ENGINEERS'!AQ36</f>
        <v>0</v>
      </c>
      <c r="I332" s="11" t="str">
        <f t="shared" si="5"/>
        <v>.</v>
      </c>
    </row>
    <row r="333" spans="1:9" ht="25" x14ac:dyDescent="0.25">
      <c r="A333" s="42" t="str">
        <f>'8E-CIVIL ENGINEERS'!B37</f>
        <v>NI</v>
      </c>
      <c r="B333" s="42" t="str">
        <f>'8E-CIVIL ENGINEERS'!A37</f>
        <v>Q8e.1.2_4</v>
      </c>
      <c r="C333" s="188" t="str">
        <f>LEFT('8E-CIVIL ENGINEERS'!E$33,FIND("(Q",'8E-CIVIL ENGINEERS'!E$33)-2)&amp;" - "&amp;'8E-CIVIL ENGINEERS'!F37</f>
        <v>Is any of the following activity is not reserved to civil engineers, but to another regulated professional or a public official? - Tender and contract administration</v>
      </c>
      <c r="D333" s="42" t="str">
        <f>IF(OR('8E-CIVIL ENGINEERS'!B37="N",'8E-CIVIL ENGINEERS'!B37="NI"),"N",'8E-CIVIL ENGINEERS'!C37)</f>
        <v>N</v>
      </c>
      <c r="E333" s="42" t="s">
        <v>0</v>
      </c>
      <c r="F333" s="42" t="str">
        <f>'8E-CIVIL ENGINEERS'!V37</f>
        <v/>
      </c>
      <c r="G333" s="42" t="str">
        <f>'8E-CIVIL ENGINEERS'!AP37</f>
        <v>.</v>
      </c>
      <c r="H333" s="42">
        <f>'8E-CIVIL ENGINEERS'!AQ37</f>
        <v>0</v>
      </c>
      <c r="I333" s="11" t="str">
        <f t="shared" si="5"/>
        <v>.</v>
      </c>
    </row>
    <row r="334" spans="1:9" ht="37.5" x14ac:dyDescent="0.25">
      <c r="A334" s="42" t="str">
        <f>'8E-CIVIL ENGINEERS'!B38</f>
        <v>NI</v>
      </c>
      <c r="B334" s="42" t="str">
        <f>'8E-CIVIL ENGINEERS'!A38</f>
        <v>Q8e.1.2_5</v>
      </c>
      <c r="C334" s="188" t="str">
        <f>LEFT('8E-CIVIL ENGINEERS'!E$33,FIND("(Q",'8E-CIVIL ENGINEERS'!E$33)-2)&amp;" - "&amp;'8E-CIVIL ENGINEERS'!F38</f>
        <v>Is any of the following activity is not reserved to civil engineers, but to another regulated professional or a public official? - Expert witness activities (such as a court expert)</v>
      </c>
      <c r="D334" s="42" t="str">
        <f>IF(OR('8E-CIVIL ENGINEERS'!B38="N",'8E-CIVIL ENGINEERS'!B38="NI"),"N",'8E-CIVIL ENGINEERS'!C38)</f>
        <v>N</v>
      </c>
      <c r="E334" s="42" t="s">
        <v>0</v>
      </c>
      <c r="F334" s="42" t="str">
        <f>'8E-CIVIL ENGINEERS'!V38</f>
        <v/>
      </c>
      <c r="G334" s="42" t="str">
        <f>'8E-CIVIL ENGINEERS'!AP38</f>
        <v>.</v>
      </c>
      <c r="H334" s="42">
        <f>'8E-CIVIL ENGINEERS'!AQ38</f>
        <v>0</v>
      </c>
      <c r="I334" s="11" t="str">
        <f t="shared" si="5"/>
        <v>.</v>
      </c>
    </row>
    <row r="335" spans="1:9" ht="50" x14ac:dyDescent="0.25">
      <c r="A335" s="42" t="str">
        <f>'8E-CIVIL ENGINEERS'!B39</f>
        <v>NI</v>
      </c>
      <c r="B335" s="42" t="str">
        <f>'8E-CIVIL ENGINEERS'!A39</f>
        <v>Q8e.1.2_6</v>
      </c>
      <c r="C335" s="188" t="str">
        <f>LEFT('8E-CIVIL ENGINEERS'!E$33,FIND("(Q",'8E-CIVIL ENGINEERS'!E$33)-2)&amp;" - "&amp;'8E-CIVIL ENGINEERS'!F39</f>
        <v xml:space="preserve">Is any of the following activity is not reserved to civil engineers, but to another regulated professional or a public official? - Preparation/submission/signing of technical control and compliance documentation or certification of project adhering to building legislation/standards of performance, quality, cost and safety </v>
      </c>
      <c r="D335" s="42" t="str">
        <f>IF(OR('8E-CIVIL ENGINEERS'!B39="N",'8E-CIVIL ENGINEERS'!B39="NI"),"N",'8E-CIVIL ENGINEERS'!C39)</f>
        <v>N</v>
      </c>
      <c r="E335" s="42" t="s">
        <v>0</v>
      </c>
      <c r="F335" s="42" t="str">
        <f>'8E-CIVIL ENGINEERS'!V39</f>
        <v/>
      </c>
      <c r="G335" s="42" t="str">
        <f>'8E-CIVIL ENGINEERS'!AP39</f>
        <v>.</v>
      </c>
      <c r="H335" s="42">
        <f>'8E-CIVIL ENGINEERS'!AQ39</f>
        <v>0</v>
      </c>
      <c r="I335" s="11" t="str">
        <f t="shared" si="5"/>
        <v>.</v>
      </c>
    </row>
    <row r="336" spans="1:9" ht="37.5" x14ac:dyDescent="0.25">
      <c r="A336" s="42" t="str">
        <f>'8E-CIVIL ENGINEERS'!B40</f>
        <v>NI</v>
      </c>
      <c r="B336" s="42" t="str">
        <f>'8E-CIVIL ENGINEERS'!A40</f>
        <v>Q8e.1.2_7</v>
      </c>
      <c r="C336" s="188" t="str">
        <f>LEFT('8E-CIVIL ENGINEERS'!E$33,FIND("(Q",'8E-CIVIL ENGINEERS'!E$33)-2)&amp;" - "&amp;'8E-CIVIL ENGINEERS'!F40</f>
        <v>Is any of the following activity is not reserved to civil engineers, but to another regulated professional or a public official? - Managing and Supervising the execution of construction work, including supervision of other related professionals</v>
      </c>
      <c r="D336" s="42" t="str">
        <f>IF(OR('8E-CIVIL ENGINEERS'!B40="N",'8E-CIVIL ENGINEERS'!B40="NI"),"N",'8E-CIVIL ENGINEERS'!C40)</f>
        <v>N</v>
      </c>
      <c r="E336" s="42" t="s">
        <v>0</v>
      </c>
      <c r="F336" s="42" t="str">
        <f>'8E-CIVIL ENGINEERS'!V40</f>
        <v/>
      </c>
      <c r="G336" s="42" t="str">
        <f>'8E-CIVIL ENGINEERS'!AP40</f>
        <v>.</v>
      </c>
      <c r="H336" s="42">
        <f>'8E-CIVIL ENGINEERS'!AQ40</f>
        <v>0</v>
      </c>
      <c r="I336" s="11" t="str">
        <f t="shared" si="5"/>
        <v>.</v>
      </c>
    </row>
    <row r="337" spans="1:9" ht="62.5" x14ac:dyDescent="0.25">
      <c r="A337" s="42" t="str">
        <f>'8E-CIVIL ENGINEERS'!B41</f>
        <v>NI</v>
      </c>
      <c r="B337" s="42" t="str">
        <f>'8E-CIVIL ENGINEERS'!A41</f>
        <v>Q8e.1.2a</v>
      </c>
      <c r="C337" s="42" t="str">
        <f>LEFT('8E-CIVIL ENGINEERS'!E41,FIND("(Q",'8E-CIVIL ENGINEERS'!E41)-2)</f>
        <v>If civil engineers are not required to prepare/submit technical control and compliance documentation or certification that a building project adheres to building legislation/ or to standards of performance, quality, cost, and safety, is it because responsibility over any error in the construction of the building is covered by a specific insurance? Please explain</v>
      </c>
      <c r="D337" s="42" t="str">
        <f>IF(OR('8E-CIVIL ENGINEERS'!B41="N",'8E-CIVIL ENGINEERS'!B41="NI"),"N",'8E-CIVIL ENGINEERS'!C41)</f>
        <v>N</v>
      </c>
      <c r="E337" s="42" t="s">
        <v>0</v>
      </c>
      <c r="F337" s="42" t="str">
        <f>'8E-CIVIL ENGINEERS'!V41</f>
        <v/>
      </c>
      <c r="G337" s="42" t="str">
        <f>'8E-CIVIL ENGINEERS'!AP41</f>
        <v>.</v>
      </c>
      <c r="H337" s="42">
        <f>'8E-CIVIL ENGINEERS'!AQ41</f>
        <v>0</v>
      </c>
      <c r="I337" s="11" t="str">
        <f t="shared" si="5"/>
        <v>.</v>
      </c>
    </row>
    <row r="338" spans="1:9" x14ac:dyDescent="0.25">
      <c r="A338" s="42" t="str">
        <f>'8E-CIVIL ENGINEERS'!B42</f>
        <v>E</v>
      </c>
      <c r="B338" s="42" t="str">
        <f>'8E-CIVIL ENGINEERS'!A42</f>
        <v>Q8e.1.3</v>
      </c>
      <c r="C338" s="42" t="str">
        <f>LEFT('8E-CIVIL ENGINEERS'!E42,FIND("(Q",'8E-CIVIL ENGINEERS'!E42)-2)</f>
        <v>Is the professional title of Civil engineers protected by the law?</v>
      </c>
      <c r="D338" s="42" t="str">
        <f>IF(OR('8E-CIVIL ENGINEERS'!B42="N",'8E-CIVIL ENGINEERS'!B42="NI"),"N",'8E-CIVIL ENGINEERS'!C42)</f>
        <v>Q8e.1.2</v>
      </c>
      <c r="E338" s="42" t="s">
        <v>1383</v>
      </c>
      <c r="F338" s="42" t="str">
        <f>'8E-CIVIL ENGINEERS'!V42</f>
        <v>no</v>
      </c>
      <c r="G338" s="42" t="str">
        <f>'8E-CIVIL ENGINEERS'!AP42</f>
        <v>.</v>
      </c>
      <c r="H338" s="42">
        <f>'8E-CIVIL ENGINEERS'!AQ42</f>
        <v>0</v>
      </c>
      <c r="I338" s="11" t="str">
        <f t="shared" si="5"/>
        <v>.</v>
      </c>
    </row>
    <row r="339" spans="1:9" ht="25" x14ac:dyDescent="0.25">
      <c r="A339" s="42" t="str">
        <f>'8E-CIVIL ENGINEERS'!B43</f>
        <v>I</v>
      </c>
      <c r="B339" s="42" t="str">
        <f>'8E-CIVIL ENGINEERS'!A43</f>
        <v>Q8e.1.3a</v>
      </c>
      <c r="C339" s="42" t="str">
        <f>LEFT('8E-CIVIL ENGINEERS'!E43,FIND("(Q",'8E-CIVIL ENGINEERS'!E43)-2)</f>
        <v>Please provide a link to the law/regulation that establishes the protection of the title</v>
      </c>
      <c r="D339" s="42" t="str">
        <f>IF(OR('8E-CIVIL ENGINEERS'!B43="N",'8E-CIVIL ENGINEERS'!B43="NI"),"N",'8E-CIVIL ENGINEERS'!C43)</f>
        <v>Q8e.1.2a</v>
      </c>
      <c r="E339" s="42" t="s">
        <v>1295</v>
      </c>
      <c r="F339" s="42" t="str">
        <f>'8E-CIVIL ENGINEERS'!V43</f>
        <v>.</v>
      </c>
      <c r="G339" s="42" t="str">
        <f>'8E-CIVIL ENGINEERS'!AP43</f>
        <v>.</v>
      </c>
      <c r="H339" s="42">
        <f>'8E-CIVIL ENGINEERS'!AQ43</f>
        <v>0</v>
      </c>
      <c r="I339" s="11" t="str">
        <f t="shared" si="5"/>
        <v>.</v>
      </c>
    </row>
    <row r="340" spans="1:9" ht="37.5" x14ac:dyDescent="0.25">
      <c r="A340" s="42" t="str">
        <f>'8E-CIVIL ENGINEERS'!B44</f>
        <v>NI</v>
      </c>
      <c r="B340" s="42" t="str">
        <f>'8E-CIVIL ENGINEERS'!A44</f>
        <v>Q8e.1.4</v>
      </c>
      <c r="C340" s="42" t="str">
        <f>LEFT('8E-CIVIL ENGINEERS'!E44,FIND("(Q",'8E-CIVIL ENGINEERS'!E44)-2)</f>
        <v>If the profession of civil engineer is certified (title is protected but there are no reserved activities), is there a single authority that can issue such a certification or more than one?</v>
      </c>
      <c r="D340" s="42" t="str">
        <f>IF(OR('8E-CIVIL ENGINEERS'!B44="N",'8E-CIVIL ENGINEERS'!B44="NI"),"N",'8E-CIVIL ENGINEERS'!C44)</f>
        <v>N</v>
      </c>
      <c r="E340" s="42" t="s">
        <v>0</v>
      </c>
      <c r="F340" s="42" t="str">
        <f>'8E-CIVIL ENGINEERS'!V44</f>
        <v/>
      </c>
      <c r="G340" s="42" t="str">
        <f>'8E-CIVIL ENGINEERS'!AP44</f>
        <v>.</v>
      </c>
      <c r="H340" s="42">
        <f>'8E-CIVIL ENGINEERS'!AQ44</f>
        <v>0</v>
      </c>
      <c r="I340" s="11" t="str">
        <f t="shared" si="5"/>
        <v>.</v>
      </c>
    </row>
    <row r="341" spans="1:9" ht="25" x14ac:dyDescent="0.25">
      <c r="A341" s="42" t="str">
        <f>'8E-CIVIL ENGINEERS'!B45</f>
        <v>E</v>
      </c>
      <c r="B341" s="42" t="str">
        <f>'8E-CIVIL ENGINEERS'!A45</f>
        <v>Q8e.1.5</v>
      </c>
      <c r="C341" s="42" t="str">
        <f>LEFT('8E-CIVIL ENGINEERS'!E45,FIND("(Q",'8E-CIVIL ENGINEERS'!E45)-2)</f>
        <v>How many pathways are there to obtain the qualifications to legally practice the profession?</v>
      </c>
      <c r="D341" s="42" t="str">
        <f>IF(OR('8E-CIVIL ENGINEERS'!B45="N",'8E-CIVIL ENGINEERS'!B45="NI"),"N",'8E-CIVIL ENGINEERS'!C45)</f>
        <v>Q8e.3.1</v>
      </c>
      <c r="E341" s="42" t="s">
        <v>1251</v>
      </c>
      <c r="F341" s="42" t="str">
        <f>'8E-CIVIL ENGINEERS'!V45</f>
        <v xml:space="preserve">three or more pathways </v>
      </c>
      <c r="G341" s="42" t="str">
        <f>'8E-CIVIL ENGINEERS'!AP45</f>
        <v>.</v>
      </c>
      <c r="H341" s="42">
        <f>'8E-CIVIL ENGINEERS'!AQ45</f>
        <v>0</v>
      </c>
      <c r="I341" s="11" t="str">
        <f t="shared" si="5"/>
        <v>.</v>
      </c>
    </row>
    <row r="342" spans="1:9" ht="37.5" x14ac:dyDescent="0.25">
      <c r="A342" s="42" t="str">
        <f>'8E-CIVIL ENGINEERS'!B46</f>
        <v>I</v>
      </c>
      <c r="B342" s="42" t="str">
        <f>'8E-CIVIL ENGINEERS'!A46</f>
        <v>Q8e.1.5a</v>
      </c>
      <c r="C342" s="42" t="str">
        <f>LEFT('8E-CIVIL ENGINEERS'!E46,FIND("(Q",'8E-CIVIL ENGINEERS'!E46)-2)</f>
        <v>Please describe the pathways and explain what each one requires and how they differ</v>
      </c>
      <c r="D342" s="42" t="str">
        <f>IF(OR('8E-CIVIL ENGINEERS'!B46="N",'8E-CIVIL ENGINEERS'!B46="NI"),"N",'8E-CIVIL ENGINEERS'!C46)</f>
        <v>Q8e.3.1a</v>
      </c>
      <c r="E342" s="42" t="s">
        <v>1252</v>
      </c>
      <c r="F342" s="42" t="str">
        <f>'8E-CIVIL ENGINEERS'!V46</f>
        <v>.</v>
      </c>
      <c r="G342" s="42" t="str">
        <f>'8E-CIVIL ENGINEERS'!AP46</f>
        <v>.</v>
      </c>
      <c r="H342" s="42">
        <f>'8E-CIVIL ENGINEERS'!AQ46</f>
        <v>0</v>
      </c>
      <c r="I342" s="11" t="str">
        <f t="shared" si="5"/>
        <v>.</v>
      </c>
    </row>
    <row r="343" spans="1:9" ht="25" x14ac:dyDescent="0.25">
      <c r="A343" s="42" t="str">
        <f>'8E-CIVIL ENGINEERS'!B47</f>
        <v>NI</v>
      </c>
      <c r="B343" s="42" t="str">
        <f>'8E-CIVIL ENGINEERS'!A47</f>
        <v>Q8e.1.5b</v>
      </c>
      <c r="C343" s="42" t="str">
        <f>LEFT('8E-CIVIL ENGINEERS'!E47,FIND("(Q",'8E-CIVIL ENGINEERS'!E47)-2)</f>
        <v>Please provide a link to the law/regulation that regulates/outlines the pathway/pathways to access the profession</v>
      </c>
      <c r="D343" s="42" t="str">
        <f>IF(OR('8E-CIVIL ENGINEERS'!B47="N",'8E-CIVIL ENGINEERS'!B47="NI"),"N",'8E-CIVIL ENGINEERS'!C47)</f>
        <v>N</v>
      </c>
      <c r="E343" s="42" t="s">
        <v>0</v>
      </c>
      <c r="F343" s="42" t="str">
        <f>'8E-CIVIL ENGINEERS'!V47</f>
        <v/>
      </c>
      <c r="G343" s="42" t="str">
        <f>'8E-CIVIL ENGINEERS'!AP47</f>
        <v>.</v>
      </c>
      <c r="H343" s="42">
        <f>'8E-CIVIL ENGINEERS'!AQ47</f>
        <v>0</v>
      </c>
      <c r="I343" s="11" t="str">
        <f t="shared" si="5"/>
        <v>.</v>
      </c>
    </row>
    <row r="344" spans="1:9" ht="37.5" x14ac:dyDescent="0.25">
      <c r="A344" s="42" t="str">
        <f>'8E-CIVIL ENGINEERS'!B48</f>
        <v>E</v>
      </c>
      <c r="B344" s="42" t="str">
        <f>'8E-CIVIL ENGINEERS'!A48</f>
        <v>Q8e.1.6</v>
      </c>
      <c r="C344" s="42" t="str">
        <f>LEFT('8E-CIVIL ENGINEERS'!E48,FIND("(Q",'8E-CIVIL ENGINEERS'!E48)-2)</f>
        <v>Is there a requirement to pass one or more professional examinations in order to legally practice as a civil engineer or to obtain the professional title when this is protected by the law?</v>
      </c>
      <c r="D344" s="42" t="str">
        <f>IF(OR('8E-CIVIL ENGINEERS'!B48="N",'8E-CIVIL ENGINEERS'!B48="NI"),"N",'8E-CIVIL ENGINEERS'!C48)</f>
        <v>Q8e.3.5</v>
      </c>
      <c r="E344" s="42" t="s">
        <v>1297</v>
      </c>
      <c r="F344" s="42" t="str">
        <f>'8E-CIVIL ENGINEERS'!V48</f>
        <v>no</v>
      </c>
      <c r="G344" s="42" t="str">
        <f>'8E-CIVIL ENGINEERS'!AP48</f>
        <v>.</v>
      </c>
      <c r="H344" s="42">
        <f>'8E-CIVIL ENGINEERS'!AQ48</f>
        <v>0</v>
      </c>
      <c r="I344" s="11" t="str">
        <f t="shared" si="5"/>
        <v>.</v>
      </c>
    </row>
    <row r="345" spans="1:9" ht="25.5" customHeight="1" x14ac:dyDescent="0.25">
      <c r="A345" s="42" t="str">
        <f>'8E-CIVIL ENGINEERS'!B49</f>
        <v>NI</v>
      </c>
      <c r="B345" s="42" t="str">
        <f>'8E-CIVIL ENGINEERS'!A49</f>
        <v>Q8e.1.6a</v>
      </c>
      <c r="C345" s="42" t="str">
        <f>LEFT('8E-CIVIL ENGINEERS'!F49,FIND("(Q",'8E-CIVIL ENGINEERS'!F49)-2)</f>
        <v>If you have answered Yes to the question above, how many professional examinations are required in order to legally practice as a civil engineer or to obtain the professional title when this is protected by the law?</v>
      </c>
      <c r="D345" s="42" t="str">
        <f>IF(OR('8E-CIVIL ENGINEERS'!B49="N",'8E-CIVIL ENGINEERS'!B49="NI"),"N",'8E-CIVIL ENGINEERS'!C49)</f>
        <v>N</v>
      </c>
      <c r="E345" s="42" t="s">
        <v>0</v>
      </c>
      <c r="F345" s="42" t="str">
        <f>'8E-CIVIL ENGINEERS'!V49</f>
        <v>not applicable</v>
      </c>
      <c r="G345" s="42" t="str">
        <f>'8E-CIVIL ENGINEERS'!AP49</f>
        <v>.</v>
      </c>
      <c r="H345" s="42">
        <f>'8E-CIVIL ENGINEERS'!AQ49</f>
        <v>0</v>
      </c>
      <c r="I345" s="11" t="str">
        <f t="shared" si="5"/>
        <v>.</v>
      </c>
    </row>
    <row r="346" spans="1:9" ht="25.5" customHeight="1" x14ac:dyDescent="0.25">
      <c r="A346" s="42" t="str">
        <f>'8E-CIVIL ENGINEERS'!B51</f>
        <v>E</v>
      </c>
      <c r="B346" s="42" t="str">
        <f>'8E-CIVIL ENGINEERS'!A51</f>
        <v>Q8e.2.1</v>
      </c>
      <c r="C346" s="42" t="str">
        <f>LEFT('8E-CIVIL ENGINEERS'!E51,FIND("(Q",'8E-CIVIL ENGINEERS'!E51)-2)</f>
        <v>Is it compulsory to be a member of a professional organization for an individual in order to legally practice as a civil engineer or to obtain the professional title when this is protected by the law?</v>
      </c>
      <c r="D346" s="42" t="str">
        <f>IF(OR('8E-CIVIL ENGINEERS'!B51="N",'8E-CIVIL ENGINEERS'!B51="NI"),"N",'8E-CIVIL ENGINEERS'!C51)</f>
        <v>Q8e.3.6</v>
      </c>
      <c r="E346" s="42" t="s">
        <v>1358</v>
      </c>
      <c r="F346" s="42" t="str">
        <f>'8E-CIVIL ENGINEERS'!V51</f>
        <v>no</v>
      </c>
      <c r="G346" s="42" t="str">
        <f>'8E-CIVIL ENGINEERS'!AP51</f>
        <v>.</v>
      </c>
      <c r="H346" s="42">
        <f>'8E-CIVIL ENGINEERS'!AQ51</f>
        <v>0</v>
      </c>
      <c r="I346" s="11" t="str">
        <f t="shared" si="5"/>
        <v>.</v>
      </c>
    </row>
    <row r="347" spans="1:9" ht="25.5" customHeight="1" x14ac:dyDescent="0.25">
      <c r="A347" s="42" t="str">
        <f>'8E-CIVIL ENGINEERS'!B52</f>
        <v>I</v>
      </c>
      <c r="B347" s="42" t="str">
        <f>'8E-CIVIL ENGINEERS'!A52</f>
        <v>Q8e.2.1a</v>
      </c>
      <c r="C347" s="42" t="str">
        <f>LEFT('8E-CIVIL ENGINEERS'!E52,FIND("(Q",'8E-CIVIL ENGINEERS'!E52)-2)</f>
        <v>Please provide a link to the law/regulation that imposes this obligation</v>
      </c>
      <c r="D347" s="42" t="str">
        <f>IF(OR('8E-CIVIL ENGINEERS'!B52="N",'8E-CIVIL ENGINEERS'!B52="NI"),"N",'8E-CIVIL ENGINEERS'!C52)</f>
        <v>Q8e.3.6a</v>
      </c>
      <c r="E347" s="42" t="s">
        <v>1255</v>
      </c>
      <c r="F347" s="42" t="str">
        <f>'8E-CIVIL ENGINEERS'!V52</f>
        <v>.</v>
      </c>
      <c r="G347" s="42" t="str">
        <f>'8E-CIVIL ENGINEERS'!AP52</f>
        <v>.</v>
      </c>
      <c r="H347" s="42">
        <f>'8E-CIVIL ENGINEERS'!AQ52</f>
        <v>0</v>
      </c>
      <c r="I347" s="11" t="str">
        <f t="shared" si="5"/>
        <v>.</v>
      </c>
    </row>
    <row r="348" spans="1:9" ht="37.5" x14ac:dyDescent="0.25">
      <c r="A348" s="42" t="str">
        <f>'8E-CIVIL ENGINEERS'!B53</f>
        <v>N</v>
      </c>
      <c r="B348" s="42" t="str">
        <f>'8E-CIVIL ENGINEERS'!A53</f>
        <v>Q8e.2.2</v>
      </c>
      <c r="C348" s="42" t="str">
        <f>LEFT('8E-CIVIL ENGINEERS'!E53,FIND("(Q",'8E-CIVIL ENGINEERS'!E53)-2)</f>
        <v>Are there territorial restrictions to the ability of Civil engineers to practice within your country, imposed by law or self-regulation by professional bodies (or a combination of the two )?</v>
      </c>
      <c r="D348" s="42" t="str">
        <f>IF(OR('8E-CIVIL ENGINEERS'!B53="N",'8E-CIVIL ENGINEERS'!B53="NI"),"N",'8E-CIVIL ENGINEERS'!C53)</f>
        <v>N</v>
      </c>
      <c r="E348" s="42" t="s">
        <v>0</v>
      </c>
      <c r="F348" s="42" t="str">
        <f>'8E-CIVIL ENGINEERS'!V53</f>
        <v/>
      </c>
      <c r="G348" s="42" t="str">
        <f>'8E-CIVIL ENGINEERS'!AP53</f>
        <v>.</v>
      </c>
      <c r="H348" s="42">
        <f>'8E-CIVIL ENGINEERS'!AQ53</f>
        <v>0</v>
      </c>
      <c r="I348" s="11" t="str">
        <f t="shared" si="5"/>
        <v>.</v>
      </c>
    </row>
    <row r="349" spans="1:9" ht="25" x14ac:dyDescent="0.25">
      <c r="A349" s="42" t="str">
        <f>'8E-CIVIL ENGINEERS'!B54</f>
        <v>I</v>
      </c>
      <c r="B349" s="42" t="str">
        <f>'8E-CIVIL ENGINEERS'!A54</f>
        <v>Q8e.2.2a</v>
      </c>
      <c r="C349" s="42" t="str">
        <f>LEFT('8E-CIVIL ENGINEERS'!E54,FIND("(Q",'8E-CIVIL ENGINEERS'!E54)-2)</f>
        <v>Please provide a link to the law/regulation that imposes such restrictions</v>
      </c>
      <c r="D349" s="42" t="str">
        <f>IF(OR('8E-CIVIL ENGINEERS'!B54="N",'8E-CIVIL ENGINEERS'!B54="NI"),"N",'8E-CIVIL ENGINEERS'!C54)</f>
        <v>Q8e.2.2a</v>
      </c>
      <c r="E349" s="42" t="s">
        <v>1256</v>
      </c>
      <c r="F349" s="42" t="str">
        <f>'8E-CIVIL ENGINEERS'!V54</f>
        <v>.</v>
      </c>
      <c r="G349" s="42" t="str">
        <f>'8E-CIVIL ENGINEERS'!AP54</f>
        <v>.</v>
      </c>
      <c r="H349" s="42">
        <f>'8E-CIVIL ENGINEERS'!AQ54</f>
        <v>0</v>
      </c>
      <c r="I349" s="11" t="str">
        <f t="shared" si="5"/>
        <v>.</v>
      </c>
    </row>
    <row r="350" spans="1:9" ht="25" x14ac:dyDescent="0.25">
      <c r="A350" s="42" t="str">
        <f>'8E-CIVIL ENGINEERS'!B55</f>
        <v>E</v>
      </c>
      <c r="B350" s="42" t="str">
        <f>'8E-CIVIL ENGINEERS'!A55</f>
        <v>Q8e.2.3</v>
      </c>
      <c r="C350" s="42" t="str">
        <f>LEFT('8E-CIVIL ENGINEERS'!E55,FIND("(Q",'8E-CIVIL ENGINEERS'!E55)-2)</f>
        <v>Are there restrictions on the legal form of business (whether imposed by law or self-regulation by professional bodies, or a combination of the two)?</v>
      </c>
      <c r="D350" s="42" t="str">
        <f>IF(OR('8E-CIVIL ENGINEERS'!B55="N",'8E-CIVIL ENGINEERS'!B55="NI"),"N",'8E-CIVIL ENGINEERS'!C55)</f>
        <v>Q8e.4.1</v>
      </c>
      <c r="E350" s="42" t="s">
        <v>1257</v>
      </c>
      <c r="F350" s="42" t="str">
        <f>'8E-CIVIL ENGINEERS'!V55</f>
        <v>no restrictions on legal form</v>
      </c>
      <c r="G350" s="42" t="str">
        <f>'8E-CIVIL ENGINEERS'!AP55</f>
        <v>.</v>
      </c>
      <c r="H350" s="42">
        <f>'8E-CIVIL ENGINEERS'!AQ55</f>
        <v>0</v>
      </c>
      <c r="I350" s="11" t="str">
        <f t="shared" si="5"/>
        <v>.</v>
      </c>
    </row>
    <row r="351" spans="1:9" ht="25" x14ac:dyDescent="0.25">
      <c r="A351" s="42" t="str">
        <f>'8E-CIVIL ENGINEERS'!B56</f>
        <v>I</v>
      </c>
      <c r="B351" s="42" t="str">
        <f>'8E-CIVIL ENGINEERS'!A56</f>
        <v>Q8e.2.3a</v>
      </c>
      <c r="C351" s="42" t="str">
        <f>LEFT('8E-CIVIL ENGINEERS'!E56,FIND("(Q",'8E-CIVIL ENGINEERS'!E56)-2)</f>
        <v>Please provide a link to the law/regulation that imposes restrictions on the legal form of business, and specify which articles/commas in the comment column</v>
      </c>
      <c r="D351" s="42" t="str">
        <f>IF(OR('8E-CIVIL ENGINEERS'!B56="N",'8E-CIVIL ENGINEERS'!B56="NI"),"N",'8E-CIVIL ENGINEERS'!C56)</f>
        <v>Q8e.4.1a</v>
      </c>
      <c r="E351" s="42" t="s">
        <v>1255</v>
      </c>
      <c r="F351" s="42" t="str">
        <f>'8E-CIVIL ENGINEERS'!V56</f>
        <v>.</v>
      </c>
      <c r="G351" s="42" t="str">
        <f>'8E-CIVIL ENGINEERS'!AP56</f>
        <v>.</v>
      </c>
      <c r="H351" s="42">
        <f>'8E-CIVIL ENGINEERS'!AQ56</f>
        <v>0</v>
      </c>
      <c r="I351" s="11" t="str">
        <f t="shared" si="5"/>
        <v>.</v>
      </c>
    </row>
    <row r="352" spans="1:9" ht="25" x14ac:dyDescent="0.25">
      <c r="A352" s="42" t="str">
        <f>'8E-CIVIL ENGINEERS'!B57</f>
        <v>E</v>
      </c>
      <c r="B352" s="42" t="str">
        <f>'8E-CIVIL ENGINEERS'!A57</f>
        <v>Q8e.2.4</v>
      </c>
      <c r="C352" s="42" t="str">
        <f>LEFT('8E-CIVIL ENGINEERS'!E57,FIND("(Q",'8E-CIVIL ENGINEERS'!E57)-2)</f>
        <v>Can non-civil engineers have ownership-type interest in a civil engineering firm?</v>
      </c>
      <c r="D352" s="42" t="str">
        <f>IF(OR('8E-CIVIL ENGINEERS'!B57="N",'8E-CIVIL ENGINEERS'!B57="NI"),"N",'8E-CIVIL ENGINEERS'!C57)</f>
        <v>Q8e.4.2</v>
      </c>
      <c r="E352" s="42" t="s">
        <v>1384</v>
      </c>
      <c r="F352" s="42" t="str">
        <f>'8E-CIVIL ENGINEERS'!V57</f>
        <v>yes, up to 100% of the capital</v>
      </c>
      <c r="G352" s="42" t="str">
        <f>'8E-CIVIL ENGINEERS'!AP57</f>
        <v>.</v>
      </c>
      <c r="H352" s="42">
        <f>'8E-CIVIL ENGINEERS'!AQ57</f>
        <v>0</v>
      </c>
      <c r="I352" s="11" t="str">
        <f t="shared" si="5"/>
        <v>.</v>
      </c>
    </row>
    <row r="353" spans="1:9" ht="62.5" x14ac:dyDescent="0.25">
      <c r="A353" s="42" t="str">
        <f>'8E-CIVIL ENGINEERS'!B58</f>
        <v>E</v>
      </c>
      <c r="B353" s="42" t="str">
        <f>'8E-CIVIL ENGINEERS'!A58</f>
        <v>Q8e.2.5</v>
      </c>
      <c r="C353" s="42" t="str">
        <f>LEFT('8E-CIVIL ENGINEERS'!E58,FIND("(Q",'8E-CIVIL ENGINEERS'!E58)-2)</f>
        <v>Are there restrictions on which firms can have an ownership-type interest in a civil engineering firm (whether imposed by law or self-regulation by professional bodies, or a combination of the two)?</v>
      </c>
      <c r="D353" s="42" t="str">
        <f>IF(OR('8E-CIVIL ENGINEERS'!B58="N",'8E-CIVIL ENGINEERS'!B58="NI"),"N",'8E-CIVIL ENGINEERS'!C58)</f>
        <v>Q8e.4.3</v>
      </c>
      <c r="E353" s="42" t="s">
        <v>1385</v>
      </c>
      <c r="F353" s="42" t="str">
        <f>'8E-CIVIL ENGINEERS'!V58</f>
        <v>any firm can have an interest in a civil engineering firm that covers more than 49% of the capital</v>
      </c>
      <c r="G353" s="42" t="str">
        <f>'8E-CIVIL ENGINEERS'!AP58</f>
        <v>.</v>
      </c>
      <c r="H353" s="42">
        <f>'8E-CIVIL ENGINEERS'!AQ58</f>
        <v>0</v>
      </c>
      <c r="I353" s="11" t="str">
        <f t="shared" si="5"/>
        <v>.</v>
      </c>
    </row>
    <row r="354" spans="1:9" ht="25" x14ac:dyDescent="0.25">
      <c r="A354" s="42" t="str">
        <f>'8E-CIVIL ENGINEERS'!B59</f>
        <v>I</v>
      </c>
      <c r="B354" s="42" t="str">
        <f>'8E-CIVIL ENGINEERS'!A59</f>
        <v>Q8e.2.5a</v>
      </c>
      <c r="C354" s="42" t="str">
        <f>LEFT('8E-CIVIL ENGINEERS'!E59,FIND("(Q",'8E-CIVIL ENGINEERS'!E59)-2)</f>
        <v>Please provide a link to the law/regulation that imposes these restrictions on ownership type interests</v>
      </c>
      <c r="D354" s="42" t="str">
        <f>IF(OR('8E-CIVIL ENGINEERS'!B59="N",'8E-CIVIL ENGINEERS'!B59="NI"),"N",'8E-CIVIL ENGINEERS'!C59)</f>
        <v>Q8e.4.3a</v>
      </c>
      <c r="E354" s="42" t="s">
        <v>1260</v>
      </c>
      <c r="F354" s="42" t="str">
        <f>'8E-CIVIL ENGINEERS'!V59</f>
        <v>.</v>
      </c>
      <c r="G354" s="42" t="str">
        <f>'8E-CIVIL ENGINEERS'!AP59</f>
        <v>.</v>
      </c>
      <c r="H354" s="42">
        <f>'8E-CIVIL ENGINEERS'!AQ59</f>
        <v>0</v>
      </c>
      <c r="I354" s="11" t="str">
        <f t="shared" si="5"/>
        <v>.</v>
      </c>
    </row>
    <row r="355" spans="1:9" ht="25" x14ac:dyDescent="0.25">
      <c r="A355" s="42" t="str">
        <f>'8E-CIVIL ENGINEERS'!B60</f>
        <v>E</v>
      </c>
      <c r="B355" s="42" t="str">
        <f>'8E-CIVIL ENGINEERS'!A60</f>
        <v>Q8e.2.6</v>
      </c>
      <c r="C355" s="42" t="str">
        <f>LEFT('8E-CIVIL ENGINEERS'!E60,FIND("(Q",'8E-CIVIL ENGINEERS'!E60)-2)</f>
        <v>Can non-civil engineers have voting rights in a civil engineering firm?</v>
      </c>
      <c r="D355" s="42" t="str">
        <f>IF(OR('8E-CIVIL ENGINEERS'!B60="N",'8E-CIVIL ENGINEERS'!B60="NI"),"N",'8E-CIVIL ENGINEERS'!C60)</f>
        <v>Q8e.4.4</v>
      </c>
      <c r="E355" s="42" t="s">
        <v>1386</v>
      </c>
      <c r="F355" s="42" t="str">
        <f>'8E-CIVIL ENGINEERS'!V60</f>
        <v>yes, up to 100% of the voting rights</v>
      </c>
      <c r="G355" s="42" t="str">
        <f>'8E-CIVIL ENGINEERS'!AP60</f>
        <v>.</v>
      </c>
      <c r="H355" s="42">
        <f>'8E-CIVIL ENGINEERS'!AQ60</f>
        <v>0</v>
      </c>
      <c r="I355" s="11" t="str">
        <f t="shared" si="5"/>
        <v>.</v>
      </c>
    </row>
    <row r="356" spans="1:9" ht="50" x14ac:dyDescent="0.25">
      <c r="A356" s="42" t="str">
        <f>'8E-CIVIL ENGINEERS'!B61</f>
        <v>E</v>
      </c>
      <c r="B356" s="42" t="str">
        <f>'8E-CIVIL ENGINEERS'!A61</f>
        <v>Q8e.2.7</v>
      </c>
      <c r="C356" s="42" t="str">
        <f>LEFT('8E-CIVIL ENGINEERS'!E61,FIND("(Q",'8E-CIVIL ENGINEERS'!E61)-2)</f>
        <v>Are there restrictions on which firms can have voting rights in a civil engineering firm (whether imposed by law or self-regulation by professional bodies, or a combination of the two)?</v>
      </c>
      <c r="D356" s="42" t="str">
        <f>IF(OR('8E-CIVIL ENGINEERS'!B61="N",'8E-CIVIL ENGINEERS'!B61="NI"),"N",'8E-CIVIL ENGINEERS'!C61)</f>
        <v>Q8e.4.5</v>
      </c>
      <c r="E356" s="42" t="s">
        <v>1387</v>
      </c>
      <c r="F356" s="42" t="str">
        <f>'8E-CIVIL ENGINEERS'!V61</f>
        <v>any firm can have more than 49% of voting rights in a civil engineering firm</v>
      </c>
      <c r="G356" s="42" t="str">
        <f>'8E-CIVIL ENGINEERS'!AP61</f>
        <v>.</v>
      </c>
      <c r="H356" s="42">
        <f>'8E-CIVIL ENGINEERS'!AQ61</f>
        <v>0</v>
      </c>
      <c r="I356" s="11" t="str">
        <f t="shared" si="5"/>
        <v>.</v>
      </c>
    </row>
    <row r="357" spans="1:9" ht="25" x14ac:dyDescent="0.25">
      <c r="A357" s="42" t="str">
        <f>'8E-CIVIL ENGINEERS'!B62</f>
        <v>I</v>
      </c>
      <c r="B357" s="42" t="str">
        <f>'8E-CIVIL ENGINEERS'!A62</f>
        <v>Q8e.2.7a</v>
      </c>
      <c r="C357" s="42" t="str">
        <f>LEFT('8E-CIVIL ENGINEERS'!E62,FIND("(Q",'8E-CIVIL ENGINEERS'!E62)-2)</f>
        <v>Please provide a link to the law/regulation that imposes these restrictions on voting rights</v>
      </c>
      <c r="D357" s="42" t="str">
        <f>IF(OR('8E-CIVIL ENGINEERS'!B62="N",'8E-CIVIL ENGINEERS'!B62="NI"),"N",'8E-CIVIL ENGINEERS'!C62)</f>
        <v>Q8e.4.5a</v>
      </c>
      <c r="E357" s="42" t="s">
        <v>1263</v>
      </c>
      <c r="F357" s="42" t="str">
        <f>'8E-CIVIL ENGINEERS'!V62</f>
        <v>.</v>
      </c>
      <c r="G357" s="42" t="str">
        <f>'8E-CIVIL ENGINEERS'!AP62</f>
        <v>.</v>
      </c>
      <c r="H357" s="42">
        <f>'8E-CIVIL ENGINEERS'!AQ62</f>
        <v>0</v>
      </c>
      <c r="I357" s="11" t="str">
        <f t="shared" si="5"/>
        <v>.</v>
      </c>
    </row>
    <row r="358" spans="1:9" ht="25" x14ac:dyDescent="0.25">
      <c r="A358" s="42" t="str">
        <f>'8E-CIVIL ENGINEERS'!B63</f>
        <v>E</v>
      </c>
      <c r="B358" s="42" t="str">
        <f>'8E-CIVIL ENGINEERS'!A63</f>
        <v>Q8e.2.8</v>
      </c>
      <c r="C358" s="42" t="str">
        <f>LEFT('8E-CIVIL ENGINEERS'!E63,FIND("(Q",'8E-CIVIL ENGINEERS'!E63)-2)</f>
        <v>Are the fees/tariffs that civil engineers or civil engineering firms charge for their services regulated (by government, parliament and/or by the profession itself)?</v>
      </c>
      <c r="D358" s="42" t="str">
        <f>IF(OR('8E-CIVIL ENGINEERS'!B63="N",'8E-CIVIL ENGINEERS'!B63="NI"),"N",'8E-CIVIL ENGINEERS'!C63)</f>
        <v>Q8e.4.6</v>
      </c>
      <c r="E358" s="42" t="s">
        <v>1363</v>
      </c>
      <c r="F358" s="42" t="str">
        <f>'8E-CIVIL ENGINEERS'!V63</f>
        <v>no</v>
      </c>
      <c r="G358" s="42" t="str">
        <f>'8E-CIVIL ENGINEERS'!AP63</f>
        <v>.</v>
      </c>
      <c r="H358" s="42">
        <f>'8E-CIVIL ENGINEERS'!AQ63</f>
        <v>0</v>
      </c>
      <c r="I358" s="11" t="str">
        <f t="shared" si="5"/>
        <v>.</v>
      </c>
    </row>
    <row r="359" spans="1:9" ht="25" x14ac:dyDescent="0.25">
      <c r="A359" s="42" t="str">
        <f>'8E-CIVIL ENGINEERS'!B65</f>
        <v>E</v>
      </c>
      <c r="B359" s="42" t="str">
        <f>'8E-CIVIL ENGINEERS'!A65</f>
        <v>Q8e.2.8a_i</v>
      </c>
      <c r="C359" s="188" t="str">
        <f>LEFT('8E-CIVIL ENGINEERS'!F$64,FIND("(Q",'8E-CIVIL ENGINEERS'!F$64)-2)&amp;" - "&amp;'8E-CIVIL ENGINEERS'!G65</f>
        <v>If fees/tariffs are regulated or self-regulated, what is the nature of these regulations? - Non-binding recommended fees/tariffs for some activities</v>
      </c>
      <c r="D359" s="42" t="str">
        <f>IF(OR('8E-CIVIL ENGINEERS'!B65="N",'8E-CIVIL ENGINEERS'!B65="NI"),"N",'8E-CIVIL ENGINEERS'!C65)</f>
        <v>Q8e.4.6a_i</v>
      </c>
      <c r="E359" s="42" t="s">
        <v>1265</v>
      </c>
      <c r="F359" s="42" t="str">
        <f>'8E-CIVIL ENGINEERS'!V65</f>
        <v>not applicable</v>
      </c>
      <c r="G359" s="42" t="str">
        <f>'8E-CIVIL ENGINEERS'!AP65</f>
        <v>.</v>
      </c>
      <c r="H359" s="42">
        <f>'8E-CIVIL ENGINEERS'!AQ65</f>
        <v>0</v>
      </c>
      <c r="I359" s="11" t="str">
        <f t="shared" si="5"/>
        <v>.</v>
      </c>
    </row>
    <row r="360" spans="1:9" ht="25" x14ac:dyDescent="0.25">
      <c r="A360" s="42" t="str">
        <f>'8E-CIVIL ENGINEERS'!B66</f>
        <v>E</v>
      </c>
      <c r="B360" s="42" t="str">
        <f>'8E-CIVIL ENGINEERS'!A66</f>
        <v>Q8e.2.8a_ii</v>
      </c>
      <c r="C360" s="188" t="str">
        <f>LEFT('8E-CIVIL ENGINEERS'!F$64,FIND("(Q",'8E-CIVIL ENGINEERS'!F$64)-2)&amp;" - "&amp;'8E-CIVIL ENGINEERS'!G66</f>
        <v>If fees/tariffs are regulated or self-regulated, what is the nature of these regulations? - Non-binding recommended fees/tariffs for all activities</v>
      </c>
      <c r="D360" s="42" t="str">
        <f>IF(OR('8E-CIVIL ENGINEERS'!B66="N",'8E-CIVIL ENGINEERS'!B66="NI"),"N",'8E-CIVIL ENGINEERS'!C66)</f>
        <v>Q8e.4.6a_ii</v>
      </c>
      <c r="E360" s="42" t="s">
        <v>1305</v>
      </c>
      <c r="F360" s="42" t="str">
        <f>'8E-CIVIL ENGINEERS'!V66</f>
        <v>not applicable</v>
      </c>
      <c r="G360" s="42" t="str">
        <f>'8E-CIVIL ENGINEERS'!AP66</f>
        <v>.</v>
      </c>
      <c r="H360" s="42">
        <f>'8E-CIVIL ENGINEERS'!AQ66</f>
        <v>0</v>
      </c>
      <c r="I360" s="11" t="str">
        <f t="shared" si="5"/>
        <v>.</v>
      </c>
    </row>
    <row r="361" spans="1:9" ht="25" x14ac:dyDescent="0.25">
      <c r="A361" s="42" t="str">
        <f>'8E-CIVIL ENGINEERS'!B67</f>
        <v>E</v>
      </c>
      <c r="B361" s="42" t="str">
        <f>'8E-CIVIL ENGINEERS'!A67</f>
        <v>Q8e.2.8a_iii</v>
      </c>
      <c r="C361" s="188" t="str">
        <f>LEFT('8E-CIVIL ENGINEERS'!F$64,FIND("(Q",'8E-CIVIL ENGINEERS'!F$64)-2)&amp;" - "&amp;'8E-CIVIL ENGINEERS'!G67</f>
        <v>If fees/tariffs are regulated or self-regulated, what is the nature of these regulations? - Binding maximum fees/tariffs for some activities</v>
      </c>
      <c r="D361" s="42" t="str">
        <f>IF(OR('8E-CIVIL ENGINEERS'!B67="N",'8E-CIVIL ENGINEERS'!B67="NI"),"N",'8E-CIVIL ENGINEERS'!C67)</f>
        <v>Q8e.4.6a_iii</v>
      </c>
      <c r="E361" s="42" t="s">
        <v>1306</v>
      </c>
      <c r="F361" s="42" t="str">
        <f>'8E-CIVIL ENGINEERS'!V67</f>
        <v>not applicable</v>
      </c>
      <c r="G361" s="42" t="str">
        <f>'8E-CIVIL ENGINEERS'!AP67</f>
        <v>.</v>
      </c>
      <c r="H361" s="42">
        <f>'8E-CIVIL ENGINEERS'!AQ67</f>
        <v>0</v>
      </c>
      <c r="I361" s="11" t="str">
        <f t="shared" si="5"/>
        <v>.</v>
      </c>
    </row>
    <row r="362" spans="1:9" ht="25" x14ac:dyDescent="0.25">
      <c r="A362" s="42" t="str">
        <f>'8E-CIVIL ENGINEERS'!B68</f>
        <v>E</v>
      </c>
      <c r="B362" s="42" t="str">
        <f>'8E-CIVIL ENGINEERS'!A68</f>
        <v>Q8e.2.8a_iv</v>
      </c>
      <c r="C362" s="188" t="str">
        <f>LEFT('8E-CIVIL ENGINEERS'!F$64,FIND("(Q",'8E-CIVIL ENGINEERS'!F$64)-2)&amp;" - "&amp;'8E-CIVIL ENGINEERS'!G68</f>
        <v>If fees/tariffs are regulated or self-regulated, what is the nature of these regulations? - Binding maximum fees/tariffs for all activities</v>
      </c>
      <c r="D362" s="42" t="str">
        <f>IF(OR('8E-CIVIL ENGINEERS'!B68="N",'8E-CIVIL ENGINEERS'!B68="NI"),"N",'8E-CIVIL ENGINEERS'!C68)</f>
        <v>Q8e.4.6a_iv</v>
      </c>
      <c r="E362" s="42" t="s">
        <v>1307</v>
      </c>
      <c r="F362" s="42" t="str">
        <f>'8E-CIVIL ENGINEERS'!V68</f>
        <v>not applicable</v>
      </c>
      <c r="G362" s="42" t="str">
        <f>'8E-CIVIL ENGINEERS'!AP68</f>
        <v>.</v>
      </c>
      <c r="H362" s="42">
        <f>'8E-CIVIL ENGINEERS'!AQ68</f>
        <v>0</v>
      </c>
      <c r="I362" s="11" t="str">
        <f t="shared" si="5"/>
        <v>.</v>
      </c>
    </row>
    <row r="363" spans="1:9" ht="25" x14ac:dyDescent="0.25">
      <c r="A363" s="42" t="str">
        <f>'8E-CIVIL ENGINEERS'!B69</f>
        <v>E</v>
      </c>
      <c r="B363" s="42" t="str">
        <f>'8E-CIVIL ENGINEERS'!A69</f>
        <v>Q8e.2.8a_v</v>
      </c>
      <c r="C363" s="188" t="str">
        <f>LEFT('8E-CIVIL ENGINEERS'!F$64,FIND("(Q",'8E-CIVIL ENGINEERS'!F$64)-2)&amp;" - "&amp;'8E-CIVIL ENGINEERS'!G69</f>
        <v xml:space="preserve">If fees/tariffs are regulated or self-regulated, what is the nature of these regulations? - Binding minimum or fixed fees/tariffs for some activities </v>
      </c>
      <c r="D363" s="42" t="str">
        <f>IF(OR('8E-CIVIL ENGINEERS'!B69="N",'8E-CIVIL ENGINEERS'!B69="NI"),"N",'8E-CIVIL ENGINEERS'!C69)</f>
        <v>Q8e.4.6a_v</v>
      </c>
      <c r="E363" s="42" t="s">
        <v>1269</v>
      </c>
      <c r="F363" s="42" t="str">
        <f>'8E-CIVIL ENGINEERS'!V69</f>
        <v>not applicable</v>
      </c>
      <c r="G363" s="42" t="str">
        <f>'8E-CIVIL ENGINEERS'!AP69</f>
        <v>.</v>
      </c>
      <c r="H363" s="42">
        <f>'8E-CIVIL ENGINEERS'!AQ69</f>
        <v>0</v>
      </c>
      <c r="I363" s="11" t="str">
        <f t="shared" si="5"/>
        <v>.</v>
      </c>
    </row>
    <row r="364" spans="1:9" ht="25" x14ac:dyDescent="0.25">
      <c r="A364" s="42" t="str">
        <f>'8E-CIVIL ENGINEERS'!B70</f>
        <v>E</v>
      </c>
      <c r="B364" s="42" t="str">
        <f>'8E-CIVIL ENGINEERS'!A70</f>
        <v>Q8e.2.8a_vi</v>
      </c>
      <c r="C364" s="188" t="str">
        <f>LEFT('8E-CIVIL ENGINEERS'!F$64,FIND("(Q",'8E-CIVIL ENGINEERS'!F$64)-2)&amp;" - "&amp;'8E-CIVIL ENGINEERS'!G70</f>
        <v xml:space="preserve">If fees/tariffs are regulated or self-regulated, what is the nature of these regulations? - Binding minimum or fixed fees/tariffs for all activities </v>
      </c>
      <c r="D364" s="42" t="str">
        <f>IF(OR('8E-CIVIL ENGINEERS'!B70="N",'8E-CIVIL ENGINEERS'!B70="NI"),"N",'8E-CIVIL ENGINEERS'!C70)</f>
        <v>Q8e.4.6a_vi</v>
      </c>
      <c r="E364" s="42" t="s">
        <v>1336</v>
      </c>
      <c r="F364" s="42" t="str">
        <f>'8E-CIVIL ENGINEERS'!V70</f>
        <v>not applicable</v>
      </c>
      <c r="G364" s="42" t="str">
        <f>'8E-CIVIL ENGINEERS'!AP70</f>
        <v>.</v>
      </c>
      <c r="H364" s="42">
        <f>'8E-CIVIL ENGINEERS'!AQ70</f>
        <v>0</v>
      </c>
      <c r="I364" s="11" t="str">
        <f t="shared" si="5"/>
        <v>.</v>
      </c>
    </row>
    <row r="365" spans="1:9" ht="25" x14ac:dyDescent="0.25">
      <c r="A365" s="42" t="str">
        <f>'8E-CIVIL ENGINEERS'!B71</f>
        <v>I</v>
      </c>
      <c r="B365" s="42" t="str">
        <f>'8E-CIVIL ENGINEERS'!A71</f>
        <v>Q8e.2.8b</v>
      </c>
      <c r="C365" s="42" t="str">
        <f>LEFT('8E-CIVIL ENGINEERS'!F71,FIND("(Q",'8E-CIVIL ENGINEERS'!F71)-2)</f>
        <v>Please provide a link to the law/regulation that determines if fees/tariffs are regulated, by whom and how</v>
      </c>
      <c r="D365" s="42" t="str">
        <f>IF(OR('8E-CIVIL ENGINEERS'!B71="N",'8E-CIVIL ENGINEERS'!B71="NI"),"N",'8E-CIVIL ENGINEERS'!C71)</f>
        <v>Q8e.4.6b</v>
      </c>
      <c r="E365" s="42" t="s">
        <v>1271</v>
      </c>
      <c r="F365" s="42" t="str">
        <f>'8E-CIVIL ENGINEERS'!V71</f>
        <v>.</v>
      </c>
      <c r="G365" s="42" t="str">
        <f>'8E-CIVIL ENGINEERS'!AP71</f>
        <v>.</v>
      </c>
      <c r="H365" s="42">
        <f>'8E-CIVIL ENGINEERS'!AQ71</f>
        <v>0</v>
      </c>
      <c r="I365" s="11" t="str">
        <f t="shared" si="5"/>
        <v>.</v>
      </c>
    </row>
    <row r="366" spans="1:9" ht="50" x14ac:dyDescent="0.25">
      <c r="A366" s="42" t="str">
        <f>'8E-CIVIL ENGINEERS'!B72</f>
        <v>E</v>
      </c>
      <c r="B366" s="42" t="str">
        <f>'8E-CIVIL ENGINEERS'!A72</f>
        <v>Q8e.2.9</v>
      </c>
      <c r="C366" s="42" t="str">
        <f>LEFT('8E-CIVIL ENGINEERS'!E72,FIND("(Q",'8E-CIVIL ENGINEERS'!E72)-2)</f>
        <v>Provided that advertising is neither false, misleading nor deceptive, are there restrictions on advertising and marketing by Civil engineers and/or civil engineering firms (whether imposed by law or self-regulation by professional bodies, or a combination of the two)?</v>
      </c>
      <c r="D366" s="42" t="str">
        <f>IF(OR('8E-CIVIL ENGINEERS'!B72="N",'8E-CIVIL ENGINEERS'!B72="NI"),"N",'8E-CIVIL ENGINEERS'!C72)</f>
        <v>Q8e.4.7</v>
      </c>
      <c r="E366" s="42" t="s">
        <v>1337</v>
      </c>
      <c r="F366" s="42" t="str">
        <f>'8E-CIVIL ENGINEERS'!V72</f>
        <v>no (all forms of advertising and marketing are allowed)</v>
      </c>
      <c r="G366" s="42" t="str">
        <f>'8E-CIVIL ENGINEERS'!AP72</f>
        <v>.</v>
      </c>
      <c r="H366" s="42">
        <f>'8E-CIVIL ENGINEERS'!AQ72</f>
        <v>0</v>
      </c>
      <c r="I366" s="11" t="str">
        <f t="shared" si="5"/>
        <v>.</v>
      </c>
    </row>
    <row r="367" spans="1:9" ht="25" x14ac:dyDescent="0.25">
      <c r="A367" s="42" t="str">
        <f>'8E-CIVIL ENGINEERS'!B73</f>
        <v>I</v>
      </c>
      <c r="B367" s="42" t="str">
        <f>'8E-CIVIL ENGINEERS'!A73</f>
        <v>Q8e.2.9a</v>
      </c>
      <c r="C367" s="42" t="str">
        <f>LEFT('8E-CIVIL ENGINEERS'!E73,FIND("(Q",'8E-CIVIL ENGINEERS'!E73)-2)</f>
        <v>Please provide a link to the law/regulation that imposes these restrictions, and indicate which article/comma</v>
      </c>
      <c r="D367" s="42" t="str">
        <f>IF(OR('8E-CIVIL ENGINEERS'!B73="N",'8E-CIVIL ENGINEERS'!B73="NI"),"N",'8E-CIVIL ENGINEERS'!C73)</f>
        <v>Q8e.4.7a</v>
      </c>
      <c r="E367" s="42" t="s">
        <v>1311</v>
      </c>
      <c r="F367" s="42" t="str">
        <f>'8E-CIVIL ENGINEERS'!V73</f>
        <v>.</v>
      </c>
      <c r="G367" s="42" t="str">
        <f>'8E-CIVIL ENGINEERS'!AP73</f>
        <v>.</v>
      </c>
      <c r="H367" s="42">
        <f>'8E-CIVIL ENGINEERS'!AQ73</f>
        <v>0</v>
      </c>
      <c r="I367" s="11" t="str">
        <f t="shared" si="5"/>
        <v>.</v>
      </c>
    </row>
    <row r="368" spans="1:9" ht="37.5" x14ac:dyDescent="0.25">
      <c r="A368" s="42" t="str">
        <f>'8E-CIVIL ENGINEERS'!B74</f>
        <v>E</v>
      </c>
      <c r="B368" s="42" t="str">
        <f>'8E-CIVIL ENGINEERS'!A74</f>
        <v>Q8e.2.10</v>
      </c>
      <c r="C368" s="42" t="str">
        <f>LEFT('8E-CIVIL ENGINEERS'!E74,FIND("(Q",'8E-CIVIL ENGINEERS'!E74)-2)</f>
        <v>Are there restrictions on inter-professional business co-operation between civil engineers and other professionals (e.g. partnerships, joint ventures) whether imposed by law or self-regulation by professional bodies, or a combination of the two?</v>
      </c>
      <c r="D368" s="42" t="str">
        <f>IF(OR('8E-CIVIL ENGINEERS'!B74="N",'8E-CIVIL ENGINEERS'!B74="NI"),"N",'8E-CIVIL ENGINEERS'!C74)</f>
        <v>Q8e.4.8</v>
      </c>
      <c r="E368" s="42" t="s">
        <v>1388</v>
      </c>
      <c r="F368" s="42" t="str">
        <f>'8E-CIVIL ENGINEERS'!V74</f>
        <v>all forms of cooperation allowed</v>
      </c>
      <c r="G368" s="42" t="str">
        <f>'8E-CIVIL ENGINEERS'!AP74</f>
        <v>.</v>
      </c>
      <c r="H368" s="42">
        <f>'8E-CIVIL ENGINEERS'!AQ74</f>
        <v>0</v>
      </c>
      <c r="I368" s="11" t="str">
        <f t="shared" si="5"/>
        <v>.</v>
      </c>
    </row>
    <row r="369" spans="1:9" ht="25" x14ac:dyDescent="0.25">
      <c r="A369" s="42" t="str">
        <f>'8E-CIVIL ENGINEERS'!B75</f>
        <v>I</v>
      </c>
      <c r="B369" s="42" t="str">
        <f>'8E-CIVIL ENGINEERS'!A75</f>
        <v>Q8e.2.10a</v>
      </c>
      <c r="C369" s="42" t="str">
        <f>LEFT('8E-CIVIL ENGINEERS'!E75,FIND("(Q",'8E-CIVIL ENGINEERS'!E75)-2)</f>
        <v>Please provide a link to the law/regulation that imposes these restrictions</v>
      </c>
      <c r="D369" s="42" t="str">
        <f>IF(OR('8E-CIVIL ENGINEERS'!B75="N",'8E-CIVIL ENGINEERS'!B75="NI"),"N",'8E-CIVIL ENGINEERS'!C75)</f>
        <v>Q8e.4.8a</v>
      </c>
      <c r="E369" s="42" t="s">
        <v>1311</v>
      </c>
      <c r="F369" s="42" t="str">
        <f>'8E-CIVIL ENGINEERS'!V75</f>
        <v>.</v>
      </c>
      <c r="G369" s="42" t="str">
        <f>'8E-CIVIL ENGINEERS'!AP75</f>
        <v>.</v>
      </c>
      <c r="H369" s="42">
        <f>'8E-CIVIL ENGINEERS'!AQ75</f>
        <v>0</v>
      </c>
      <c r="I369" s="11" t="str">
        <f t="shared" si="5"/>
        <v>.</v>
      </c>
    </row>
    <row r="370" spans="1:9" ht="25" x14ac:dyDescent="0.25">
      <c r="A370" s="42" t="str">
        <f>'8E-CIVIL ENGINEERS'!B77</f>
        <v>NI</v>
      </c>
      <c r="B370" s="42" t="str">
        <f>'8E-CIVIL ENGINEERS'!A77</f>
        <v>Q8e.3.1</v>
      </c>
      <c r="C370" s="42" t="str">
        <f>LEFT('8E-CIVIL ENGINEERS'!E77,FIND("(Q",'8E-CIVIL ENGINEERS'!E77)-2)</f>
        <v>If Civil engineers and their clients can negotiate the fees/tariffs, is there information easily available to consumers about the fact that fees/tariffs can be negotiated?</v>
      </c>
      <c r="D370" s="42" t="str">
        <f>IF(OR('8E-CIVIL ENGINEERS'!B77="N",'8E-CIVIL ENGINEERS'!B77="NI"),"N",'8E-CIVIL ENGINEERS'!C77)</f>
        <v>N</v>
      </c>
      <c r="E370" s="42" t="s">
        <v>0</v>
      </c>
      <c r="F370" s="42" t="str">
        <f>'8E-CIVIL ENGINEERS'!V77</f>
        <v/>
      </c>
      <c r="G370" s="42" t="str">
        <f>'8E-CIVIL ENGINEERS'!AP77</f>
        <v>.</v>
      </c>
      <c r="H370" s="42">
        <f>'8E-CIVIL ENGINEERS'!AQ77</f>
        <v>0</v>
      </c>
      <c r="I370" s="11" t="str">
        <f t="shared" si="5"/>
        <v>.</v>
      </c>
    </row>
    <row r="371" spans="1:9" ht="25" x14ac:dyDescent="0.25">
      <c r="A371" s="42" t="str">
        <f>'8E-CIVIL ENGINEERS'!B78</f>
        <v>NI</v>
      </c>
      <c r="B371" s="42" t="str">
        <f>'8E-CIVIL ENGINEERS'!A78</f>
        <v>Q8e.3.1a</v>
      </c>
      <c r="C371" s="42" t="str">
        <f>LEFT('8E-CIVIL ENGINEERS'!E78,FIND("(Q",'8E-CIVIL ENGINEERS'!E78)-2)</f>
        <v>Please, provide evidence of the availability of this information (e.g. information campaign after liberalization of fees, website, or other)</v>
      </c>
      <c r="D371" s="42" t="str">
        <f>IF(OR('8E-CIVIL ENGINEERS'!B78="N",'8E-CIVIL ENGINEERS'!B78="NI"),"N",'8E-CIVIL ENGINEERS'!C78)</f>
        <v>N</v>
      </c>
      <c r="E371" s="42" t="s">
        <v>0</v>
      </c>
      <c r="F371" s="42" t="str">
        <f>'8E-CIVIL ENGINEERS'!V78</f>
        <v/>
      </c>
      <c r="G371" s="42" t="str">
        <f>'8E-CIVIL ENGINEERS'!AP78</f>
        <v>.</v>
      </c>
      <c r="H371" s="42">
        <f>'8E-CIVIL ENGINEERS'!AQ78</f>
        <v>0</v>
      </c>
      <c r="I371" s="11" t="str">
        <f t="shared" si="5"/>
        <v>.</v>
      </c>
    </row>
    <row r="372" spans="1:9" ht="25" x14ac:dyDescent="0.25">
      <c r="A372" s="42" t="str">
        <f>'8E-CIVIL ENGINEERS'!B79</f>
        <v>NI</v>
      </c>
      <c r="B372" s="42" t="str">
        <f>'8E-CIVIL ENGINEERS'!A79</f>
        <v>Q8e.3.2</v>
      </c>
      <c r="C372" s="42" t="str">
        <f>LEFT('8E-CIVIL ENGINEERS'!E79,FIND("(Q",'8E-CIVIL ENGINEERS'!E79)-2)</f>
        <v>If fees/tariffs can be negotiated, is there information easily available to the public about the level of these fees/tariffs (e.g. a price comparison website)?</v>
      </c>
      <c r="D372" s="42" t="str">
        <f>IF(OR('8E-CIVIL ENGINEERS'!B79="N",'8E-CIVIL ENGINEERS'!B79="NI"),"N",'8E-CIVIL ENGINEERS'!C79)</f>
        <v>N</v>
      </c>
      <c r="E372" s="42" t="s">
        <v>0</v>
      </c>
      <c r="F372" s="42" t="str">
        <f>'8E-CIVIL ENGINEERS'!V79</f>
        <v/>
      </c>
      <c r="G372" s="42" t="str">
        <f>'8E-CIVIL ENGINEERS'!AP79</f>
        <v>.</v>
      </c>
      <c r="H372" s="42">
        <f>'8E-CIVIL ENGINEERS'!AQ79</f>
        <v>0</v>
      </c>
      <c r="I372" s="11" t="str">
        <f t="shared" si="5"/>
        <v>.</v>
      </c>
    </row>
    <row r="373" spans="1:9" x14ac:dyDescent="0.25">
      <c r="A373" s="42" t="str">
        <f>'8E-CIVIL ENGINEERS'!B80</f>
        <v>NI</v>
      </c>
      <c r="B373" s="42" t="str">
        <f>'8E-CIVIL ENGINEERS'!A80</f>
        <v>Q8e.3.2a</v>
      </c>
      <c r="C373" s="42" t="str">
        <f>LEFT('8E-CIVIL ENGINEERS'!E80,FIND("(Q",'8E-CIVIL ENGINEERS'!E80)-2)</f>
        <v>Please, provide a link to this information</v>
      </c>
      <c r="D373" s="42" t="str">
        <f>IF(OR('8E-CIVIL ENGINEERS'!B80="N",'8E-CIVIL ENGINEERS'!B80="NI"),"N",'8E-CIVIL ENGINEERS'!C80)</f>
        <v>N</v>
      </c>
      <c r="E373" s="42" t="s">
        <v>0</v>
      </c>
      <c r="F373" s="42" t="str">
        <f>'8E-CIVIL ENGINEERS'!V80</f>
        <v/>
      </c>
      <c r="G373" s="42" t="str">
        <f>'8E-CIVIL ENGINEERS'!AP80</f>
        <v>.</v>
      </c>
      <c r="H373" s="42">
        <f>'8E-CIVIL ENGINEERS'!AQ80</f>
        <v>0</v>
      </c>
      <c r="I373" s="11" t="str">
        <f t="shared" si="5"/>
        <v>.</v>
      </c>
    </row>
    <row r="374" spans="1:9" ht="25" x14ac:dyDescent="0.25">
      <c r="A374" s="42" t="str">
        <f>'8E-CIVIL ENGINEERS'!B81</f>
        <v>NI</v>
      </c>
      <c r="B374" s="42" t="str">
        <f>'8E-CIVIL ENGINEERS'!A81</f>
        <v>Q8e.3.3</v>
      </c>
      <c r="C374" s="42" t="str">
        <f>LEFT('8E-CIVIL ENGINEERS'!E81,FIND("(Q",'8E-CIVIL ENGINEERS'!E81)-2)</f>
        <v>Is there any organization that collects data on professional performance (especially on errors and misconduct)?</v>
      </c>
      <c r="D374" s="42" t="str">
        <f>IF(OR('8E-CIVIL ENGINEERS'!B81="N",'8E-CIVIL ENGINEERS'!B81="NI"),"N",'8E-CIVIL ENGINEERS'!C81)</f>
        <v>N</v>
      </c>
      <c r="E374" s="42" t="s">
        <v>0</v>
      </c>
      <c r="F374" s="42" t="str">
        <f>'8E-CIVIL ENGINEERS'!V81</f>
        <v/>
      </c>
      <c r="G374" s="42" t="str">
        <f>'8E-CIVIL ENGINEERS'!AP81</f>
        <v>.</v>
      </c>
      <c r="H374" s="42">
        <f>'8E-CIVIL ENGINEERS'!AQ81</f>
        <v>0</v>
      </c>
      <c r="I374" s="11" t="str">
        <f t="shared" si="5"/>
        <v>.</v>
      </c>
    </row>
    <row r="375" spans="1:9" ht="25" x14ac:dyDescent="0.25">
      <c r="A375" s="42" t="str">
        <f>'8E-CIVIL ENGINEERS'!B82</f>
        <v>NI</v>
      </c>
      <c r="B375" s="42" t="str">
        <f>'8E-CIVIL ENGINEERS'!A82</f>
        <v>Q8e.3.3a</v>
      </c>
      <c r="C375" s="42" t="str">
        <f>LEFT('8E-CIVIL ENGINEERS'!E82,FIND("(Q",'8E-CIVIL ENGINEERS'!E82)-2)</f>
        <v>Please, link the website where the data are made available or explain who collects this information and what type of information</v>
      </c>
      <c r="D375" s="42" t="str">
        <f>IF(OR('8E-CIVIL ENGINEERS'!B82="N",'8E-CIVIL ENGINEERS'!B82="NI"),"N",'8E-CIVIL ENGINEERS'!C82)</f>
        <v>N</v>
      </c>
      <c r="E375" s="42" t="s">
        <v>0</v>
      </c>
      <c r="F375" s="42" t="str">
        <f>'8E-CIVIL ENGINEERS'!V82</f>
        <v/>
      </c>
      <c r="G375" s="42" t="str">
        <f>'8E-CIVIL ENGINEERS'!AP82</f>
        <v>.</v>
      </c>
      <c r="H375" s="42">
        <f>'8E-CIVIL ENGINEERS'!AQ82</f>
        <v>0</v>
      </c>
      <c r="I375" s="11" t="str">
        <f t="shared" si="5"/>
        <v>.</v>
      </c>
    </row>
    <row r="376" spans="1:9" ht="25" x14ac:dyDescent="0.25">
      <c r="A376" s="42" t="str">
        <f>'8E-CIVIL ENGINEERS'!B83</f>
        <v>NI</v>
      </c>
      <c r="B376" s="42" t="str">
        <f>'8E-CIVIL ENGINEERS'!A83</f>
        <v>Q8e.3.4</v>
      </c>
      <c r="C376" s="42" t="str">
        <f>LEFT('8E-CIVIL ENGINEERS'!E83,FIND("(Q",'8E-CIVIL ENGINEERS'!E83)-2)</f>
        <v>Are there mechanisms in place for consumers to report experiences of sub-optimal professional performance?</v>
      </c>
      <c r="D376" s="42" t="str">
        <f>IF(OR('8E-CIVIL ENGINEERS'!B83="N",'8E-CIVIL ENGINEERS'!B83="NI"),"N",'8E-CIVIL ENGINEERS'!C83)</f>
        <v>N</v>
      </c>
      <c r="E376" s="42" t="s">
        <v>0</v>
      </c>
      <c r="F376" s="42" t="str">
        <f>'8E-CIVIL ENGINEERS'!V83</f>
        <v/>
      </c>
      <c r="G376" s="42" t="str">
        <f>'8E-CIVIL ENGINEERS'!AP83</f>
        <v>.</v>
      </c>
      <c r="H376" s="42">
        <f>'8E-CIVIL ENGINEERS'!AQ83</f>
        <v>0</v>
      </c>
      <c r="I376" s="11" t="str">
        <f t="shared" si="5"/>
        <v>.</v>
      </c>
    </row>
    <row r="377" spans="1:9" ht="25" x14ac:dyDescent="0.25">
      <c r="A377" s="42" t="str">
        <f>'8E-CIVIL ENGINEERS'!B85</f>
        <v>E</v>
      </c>
      <c r="B377" s="42" t="str">
        <f>'8E-CIVIL ENGINEERS'!A85</f>
        <v>Q8e.4.1</v>
      </c>
      <c r="C377" s="42" t="str">
        <f>LEFT('8E-CIVIL ENGINEERS'!E85,FIND("(Q",'8E-CIVIL ENGINEERS'!E85)-2)</f>
        <v>Is nationality or citizenship required for a civil engineer to practice in your country?</v>
      </c>
      <c r="D377" s="42" t="str">
        <f>IF(OR('8E-CIVIL ENGINEERS'!B85="N",'8E-CIVIL ENGINEERS'!B85="NI"),"N",'8E-CIVIL ENGINEERS'!C85)</f>
        <v>Q8e.5.4</v>
      </c>
      <c r="E377" s="42" t="s">
        <v>1389</v>
      </c>
      <c r="F377" s="42" t="str">
        <f>'8E-CIVIL ENGINEERS'!V85</f>
        <v>profession is not regulated</v>
      </c>
      <c r="G377" s="42" t="str">
        <f>'8E-CIVIL ENGINEERS'!AP85</f>
        <v>.</v>
      </c>
      <c r="H377" s="42">
        <f>'8E-CIVIL ENGINEERS'!AQ85</f>
        <v>0</v>
      </c>
      <c r="I377" s="11" t="str">
        <f t="shared" si="5"/>
        <v>.</v>
      </c>
    </row>
    <row r="378" spans="1:9" x14ac:dyDescent="0.25">
      <c r="A378" s="42" t="str">
        <f>'8E-CIVIL ENGINEERS'!B86</f>
        <v>NI</v>
      </c>
      <c r="B378" s="42" t="str">
        <f>'8E-CIVIL ENGINEERS'!A86</f>
        <v>Q8e.4.1a</v>
      </c>
      <c r="C378" s="42" t="str">
        <f>LEFT('8E-CIVIL ENGINEERS'!E86,FIND("(Q",'8E-CIVIL ENGINEERS'!E86)-2)</f>
        <v>Please provide a link to the law/regulation that establishes such a requirement</v>
      </c>
      <c r="D378" s="42" t="str">
        <f>IF(OR('8E-CIVIL ENGINEERS'!B86="N",'8E-CIVIL ENGINEERS'!B86="NI"),"N",'8E-CIVIL ENGINEERS'!C86)</f>
        <v>N</v>
      </c>
      <c r="E378" s="42" t="s">
        <v>0</v>
      </c>
      <c r="F378" s="42" t="str">
        <f>'8E-CIVIL ENGINEERS'!V86</f>
        <v/>
      </c>
      <c r="G378" s="42" t="str">
        <f>'8E-CIVIL ENGINEERS'!AP86</f>
        <v>.</v>
      </c>
      <c r="H378" s="42">
        <f>'8E-CIVIL ENGINEERS'!AQ86</f>
        <v>0</v>
      </c>
      <c r="I378" s="11" t="str">
        <f t="shared" si="5"/>
        <v>.</v>
      </c>
    </row>
    <row r="379" spans="1:9" ht="25" x14ac:dyDescent="0.25">
      <c r="A379" s="42" t="str">
        <f>'8E-CIVIL ENGINEERS'!B87</f>
        <v>E</v>
      </c>
      <c r="B379" s="42" t="str">
        <f>'8E-CIVIL ENGINEERS'!A87</f>
        <v>Q8e.4.2</v>
      </c>
      <c r="C379" s="42" t="str">
        <f>LEFT('8E-CIVIL ENGINEERS'!E87,FIND("(Q",'8E-CIVIL ENGINEERS'!E87)-2)</f>
        <v>Do laws or regulations establish a clear and transparent process for recognizing education titles that have been earned abroad in the case of civil engineers?</v>
      </c>
      <c r="D379" s="42" t="str">
        <f>IF(OR('8E-CIVIL ENGINEERS'!B87="N",'8E-CIVIL ENGINEERS'!B87="NI"),"N",'8E-CIVIL ENGINEERS'!C87)</f>
        <v>Q8e.5.2</v>
      </c>
      <c r="E379" s="42" t="s">
        <v>1390</v>
      </c>
      <c r="F379" s="42" t="str">
        <f>'8E-CIVIL ENGINEERS'!V87</f>
        <v>profession is not regulated</v>
      </c>
      <c r="G379" s="42" t="str">
        <f>'8E-CIVIL ENGINEERS'!AP87</f>
        <v>.</v>
      </c>
      <c r="H379" s="42">
        <f>'8E-CIVIL ENGINEERS'!AQ87</f>
        <v>0</v>
      </c>
      <c r="I379" s="11" t="str">
        <f t="shared" si="5"/>
        <v>.</v>
      </c>
    </row>
    <row r="380" spans="1:9" ht="25" x14ac:dyDescent="0.25">
      <c r="A380" s="42" t="str">
        <f>'8E-CIVIL ENGINEERS'!B88</f>
        <v>NI</v>
      </c>
      <c r="B380" s="42" t="str">
        <f>'8E-CIVIL ENGINEERS'!A88</f>
        <v>Q8e.4.2a</v>
      </c>
      <c r="C380" s="42" t="str">
        <f>LEFT('8E-CIVIL ENGINEERS'!E88,FIND("(Q",'8E-CIVIL ENGINEERS'!E88)-2)</f>
        <v>Please provide a link to the law/regulation that establishes such a process, and indicate the relevant articles</v>
      </c>
      <c r="D380" s="42" t="str">
        <f>IF(OR('8E-CIVIL ENGINEERS'!B88="N",'8E-CIVIL ENGINEERS'!B88="NI"),"N",'8E-CIVIL ENGINEERS'!C88)</f>
        <v>N</v>
      </c>
      <c r="E380" s="42" t="s">
        <v>0</v>
      </c>
      <c r="F380" s="42" t="str">
        <f>'8E-CIVIL ENGINEERS'!V88</f>
        <v/>
      </c>
      <c r="G380" s="42" t="str">
        <f>'8E-CIVIL ENGINEERS'!AP88</f>
        <v>.</v>
      </c>
      <c r="H380" s="42">
        <f>'8E-CIVIL ENGINEERS'!AQ88</f>
        <v>0</v>
      </c>
      <c r="I380" s="11" t="str">
        <f t="shared" si="5"/>
        <v>.</v>
      </c>
    </row>
    <row r="381" spans="1:9" ht="25" x14ac:dyDescent="0.25">
      <c r="A381" s="42" t="str">
        <f>'8E-CIVIL ENGINEERS'!B89</f>
        <v>E</v>
      </c>
      <c r="B381" s="42" t="str">
        <f>'8E-CIVIL ENGINEERS'!A89</f>
        <v>Q8e.4.3</v>
      </c>
      <c r="C381" s="42" t="str">
        <f>LEFT('8E-CIVIL ENGINEERS'!E89,FIND("(Q",'8E-CIVIL ENGINEERS'!E89)-2)</f>
        <v>Are civil engineers that have acquired their qualifications in a foreign country required to take a local examination in order to practice?</v>
      </c>
      <c r="D381" s="42" t="str">
        <f>IF(OR('8E-CIVIL ENGINEERS'!B89="N",'8E-CIVIL ENGINEERS'!B89="NI"),"N",'8E-CIVIL ENGINEERS'!C89)</f>
        <v>Q8e.5.3</v>
      </c>
      <c r="E381" s="42" t="s">
        <v>1391</v>
      </c>
      <c r="F381" s="42" t="str">
        <f>'8E-CIVIL ENGINEERS'!V89</f>
        <v>profession is not regulated</v>
      </c>
      <c r="G381" s="42" t="str">
        <f>'8E-CIVIL ENGINEERS'!AP89</f>
        <v>.</v>
      </c>
      <c r="H381" s="42">
        <f>'8E-CIVIL ENGINEERS'!AQ89</f>
        <v>0</v>
      </c>
      <c r="I381" s="11" t="str">
        <f t="shared" si="5"/>
        <v>.</v>
      </c>
    </row>
    <row r="382" spans="1:9" ht="25" x14ac:dyDescent="0.25">
      <c r="A382" s="42" t="str">
        <f>'8E-CIVIL ENGINEERS'!B90</f>
        <v>NI</v>
      </c>
      <c r="B382" s="42" t="str">
        <f>'8E-CIVIL ENGINEERS'!A90</f>
        <v>Q8e.4.3a</v>
      </c>
      <c r="C382" s="42" t="str">
        <f>LEFT('8E-CIVIL ENGINEERS'!E90,FIND("(Q",'8E-CIVIL ENGINEERS'!E90)-2)</f>
        <v>Please provide a link to the law/regulation that requires this exam, and indicate the relevant articles</v>
      </c>
      <c r="D382" s="42" t="str">
        <f>IF(OR('8E-CIVIL ENGINEERS'!B90="N",'8E-CIVIL ENGINEERS'!B90="NI"),"N",'8E-CIVIL ENGINEERS'!C90)</f>
        <v>N</v>
      </c>
      <c r="E382" s="42" t="s">
        <v>0</v>
      </c>
      <c r="F382" s="42" t="str">
        <f>'8E-CIVIL ENGINEERS'!V90</f>
        <v/>
      </c>
      <c r="G382" s="42" t="str">
        <f>'8E-CIVIL ENGINEERS'!AP90</f>
        <v>.</v>
      </c>
      <c r="H382" s="42">
        <f>'8E-CIVIL ENGINEERS'!AQ90</f>
        <v>0</v>
      </c>
      <c r="I382" s="11" t="str">
        <f t="shared" si="5"/>
        <v>.</v>
      </c>
    </row>
    <row r="383" spans="1:9" ht="25" x14ac:dyDescent="0.25">
      <c r="A383" s="42" t="str">
        <f>'8E-CIVIL ENGINEERS'!B91</f>
        <v>I</v>
      </c>
      <c r="B383" s="42" t="str">
        <f>'8E-CIVIL ENGINEERS'!A91</f>
        <v>Q8e.4.4</v>
      </c>
      <c r="C383" s="42" t="str">
        <f>LEFT('8E-CIVIL ENGINEERS'!E91,FIND("(Q",'8E-CIVIL ENGINEERS'!E91)-2)</f>
        <v>Has your country engaged in Mutual Recognition Agreements (MRAs) of civil engineers with other countries?</v>
      </c>
      <c r="D383" s="42" t="str">
        <f>IF(OR('8E-CIVIL ENGINEERS'!B91="N",'8E-CIVIL ENGINEERS'!B91="NI"),"N",'8E-CIVIL ENGINEERS'!C91)</f>
        <v>Q8e.5.1</v>
      </c>
      <c r="E383" s="42" t="s">
        <v>1392</v>
      </c>
      <c r="F383" s="42" t="str">
        <f>'8E-CIVIL ENGINEERS'!V91</f>
        <v>profession is not regulated</v>
      </c>
      <c r="G383" s="42" t="str">
        <f>'8E-CIVIL ENGINEERS'!AP91</f>
        <v>.</v>
      </c>
      <c r="H383" s="42">
        <f>'8E-CIVIL ENGINEERS'!AQ91</f>
        <v>0</v>
      </c>
      <c r="I383" s="11" t="str">
        <f t="shared" si="5"/>
        <v>.</v>
      </c>
    </row>
    <row r="384" spans="1:9" x14ac:dyDescent="0.25">
      <c r="A384" s="42" t="str">
        <f>'8E-CIVIL ENGINEERS'!B92</f>
        <v>I</v>
      </c>
      <c r="B384" s="42" t="str">
        <f>'8E-CIVIL ENGINEERS'!A92</f>
        <v>Q8e.4.4a</v>
      </c>
      <c r="C384" s="42" t="str">
        <f>LEFT('8E-CIVIL ENGINEERS'!E92,FIND("(Q",'8E-CIVIL ENGINEERS'!E92)-2)</f>
        <v>Please provide a link to at least one of these MRAs</v>
      </c>
      <c r="D384" s="42" t="str">
        <f>IF(OR('8E-CIVIL ENGINEERS'!B92="N",'8E-CIVIL ENGINEERS'!B92="NI"),"N",'8E-CIVIL ENGINEERS'!C92)</f>
        <v>Q8e.5.1a</v>
      </c>
      <c r="E384" s="42" t="s">
        <v>1343</v>
      </c>
      <c r="F384" s="42" t="str">
        <f>'8E-CIVIL ENGINEERS'!V92</f>
        <v>.</v>
      </c>
      <c r="G384" s="42" t="str">
        <f>'8E-CIVIL ENGINEERS'!AP92</f>
        <v>.</v>
      </c>
      <c r="H384" s="42">
        <f>'8E-CIVIL ENGINEERS'!AQ92</f>
        <v>0</v>
      </c>
      <c r="I384" s="11" t="str">
        <f t="shared" si="5"/>
        <v>.</v>
      </c>
    </row>
    <row r="385" spans="1:10" ht="31" x14ac:dyDescent="0.25">
      <c r="A385" s="42" t="str">
        <f>'8F-ESTATE AGENTS'!B7</f>
        <v>NI</v>
      </c>
      <c r="B385" s="42" t="str">
        <f>'8F-ESTATE AGENTS'!A7</f>
        <v>Q8f.01</v>
      </c>
      <c r="C385" s="42" t="str">
        <f>LEFT('8F-ESTATE AGENTS'!E7,FIND("(Q",'8F-ESTATE AGENTS'!E7)-2)</f>
        <v>Please provide us the name of the body/institution answering this question in the original language and provide a link to its webpage</v>
      </c>
      <c r="D385" s="42" t="str">
        <f>IF(OR('8F-ESTATE AGENTS'!B7="N",'8F-ESTATE AGENTS'!B7="NI"), "N",'8F-ESTATE AGENTS'!C7)</f>
        <v>N</v>
      </c>
      <c r="E385" s="42" t="s">
        <v>0</v>
      </c>
      <c r="F385" s="42" t="str">
        <f>'8F-ESTATE AGENTS'!V7</f>
        <v/>
      </c>
      <c r="G385" s="42" t="str">
        <f>'8F-ESTATE AGENTS'!AP7</f>
        <v>.</v>
      </c>
      <c r="H385" s="42">
        <f>'8F-ESTATE AGENTS'!AQ7</f>
        <v>0</v>
      </c>
      <c r="I385" s="11" t="str">
        <f t="shared" si="5"/>
        <v>.</v>
      </c>
      <c r="J385" s="187" t="s">
        <v>784</v>
      </c>
    </row>
    <row r="386" spans="1:10" x14ac:dyDescent="0.25">
      <c r="A386" s="42" t="str">
        <f>'8F-ESTATE AGENTS'!B8</f>
        <v>NI</v>
      </c>
      <c r="B386" s="42" t="str">
        <f>'8F-ESTATE AGENTS'!A8</f>
        <v>Q8f.02</v>
      </c>
      <c r="C386" s="42" t="str">
        <f>LEFT('8F-ESTATE AGENTS'!E8,FIND("(Q",'8F-ESTATE AGENTS'!E8)-2)</f>
        <v>Please also indicate the e-mail address of the specific person answering this section.</v>
      </c>
      <c r="D386" s="42" t="str">
        <f>IF(OR('8F-ESTATE AGENTS'!B8="N",'8F-ESTATE AGENTS'!B8="NI"), "N",'8F-ESTATE AGENTS'!C8)</f>
        <v>N</v>
      </c>
      <c r="E386" s="42" t="s">
        <v>0</v>
      </c>
      <c r="F386" s="42" t="str">
        <f>'8F-ESTATE AGENTS'!V8</f>
        <v/>
      </c>
      <c r="G386" s="42" t="str">
        <f>'8F-ESTATE AGENTS'!AP8</f>
        <v>.</v>
      </c>
      <c r="H386" s="42">
        <f>'8F-ESTATE AGENTS'!AQ8</f>
        <v>0</v>
      </c>
      <c r="I386" s="11" t="str">
        <f t="shared" si="5"/>
        <v>.</v>
      </c>
    </row>
    <row r="387" spans="1:10" x14ac:dyDescent="0.25">
      <c r="A387" s="42" t="str">
        <f>'8F-ESTATE AGENTS'!B9</f>
        <v>I</v>
      </c>
      <c r="B387" s="42" t="str">
        <f>'8F-ESTATE AGENTS'!A9</f>
        <v>Q8f.03</v>
      </c>
      <c r="C387" s="42" t="str">
        <f>LEFT('8F-ESTATE AGENTS'!E9,FIND("(Q",'8F-ESTATE AGENTS'!E9)-2)</f>
        <v>Does this profession - real estate agent - exist in your country?</v>
      </c>
      <c r="D387" s="42" t="str">
        <f>IF(OR('8F-ESTATE AGENTS'!B9="N",'8F-ESTATE AGENTS'!B9="NI"), "N",'8F-ESTATE AGENTS'!C9)</f>
        <v>Q8f.01</v>
      </c>
      <c r="E387" s="42" t="s">
        <v>1393</v>
      </c>
      <c r="F387" s="42" t="str">
        <f>'8F-ESTATE AGENTS'!V9</f>
        <v>yes</v>
      </c>
      <c r="G387" s="42" t="str">
        <f>'8F-ESTATE AGENTS'!AP9</f>
        <v>.</v>
      </c>
      <c r="H387" s="42">
        <f>'8F-ESTATE AGENTS'!AQ9</f>
        <v>0</v>
      </c>
      <c r="I387" s="11" t="str">
        <f t="shared" ref="I387:I450" si="6">IF(H387=0,".",H387)</f>
        <v>.</v>
      </c>
    </row>
    <row r="388" spans="1:10" ht="25" x14ac:dyDescent="0.25">
      <c r="A388" s="42" t="str">
        <f>'8F-ESTATE AGENTS'!B10</f>
        <v>NI</v>
      </c>
      <c r="B388" s="42" t="str">
        <f>'8F-ESTATE AGENTS'!A10</f>
        <v>Q8f.04</v>
      </c>
      <c r="C388" s="42" t="str">
        <f>LEFT('8F-ESTATE AGENTS'!E10,FIND("(Q",'8F-ESTATE AGENTS'!E10)-2)</f>
        <v>Considering the definition provided at the start, is there more than one professional figure that can fit this description?</v>
      </c>
      <c r="D388" s="42" t="str">
        <f>IF(OR('8F-ESTATE AGENTS'!B10="N",'8F-ESTATE AGENTS'!B10="NI"), "N",'8F-ESTATE AGENTS'!C10)</f>
        <v>N</v>
      </c>
      <c r="E388" s="42" t="s">
        <v>0</v>
      </c>
      <c r="F388" s="42" t="str">
        <f>'8F-ESTATE AGENTS'!V10</f>
        <v/>
      </c>
      <c r="G388" s="42" t="str">
        <f>'8F-ESTATE AGENTS'!AP10</f>
        <v>.</v>
      </c>
      <c r="H388" s="42">
        <f>'8F-ESTATE AGENTS'!AQ10</f>
        <v>0</v>
      </c>
      <c r="I388" s="11" t="str">
        <f t="shared" si="6"/>
        <v>.</v>
      </c>
    </row>
    <row r="389" spans="1:10" ht="25" x14ac:dyDescent="0.25">
      <c r="A389" s="42" t="str">
        <f>'8F-ESTATE AGENTS'!B11</f>
        <v>NI</v>
      </c>
      <c r="B389" s="42" t="str">
        <f>'8F-ESTATE AGENTS'!A11</f>
        <v>Q8f.05</v>
      </c>
      <c r="C389" s="42" t="str">
        <f>LEFT('8F-ESTATE AGENTS'!E11,FIND("(Q",'8F-ESTATE AGENTS'!E11)-2)</f>
        <v>If you answer yes, please list all their names in English and in your local language and describe how these figures differ among each other in the Comments Column</v>
      </c>
      <c r="D389" s="42" t="str">
        <f>IF(OR('8F-ESTATE AGENTS'!B11="N",'8F-ESTATE AGENTS'!B11="NI"), "N",'8F-ESTATE AGENTS'!C11)</f>
        <v>N</v>
      </c>
      <c r="E389" s="42" t="s">
        <v>0</v>
      </c>
      <c r="F389" s="42" t="str">
        <f>'8F-ESTATE AGENTS'!V11</f>
        <v/>
      </c>
      <c r="G389" s="42" t="str">
        <f>'8F-ESTATE AGENTS'!AP11</f>
        <v>.</v>
      </c>
      <c r="H389" s="42">
        <f>'8F-ESTATE AGENTS'!AQ11</f>
        <v>0</v>
      </c>
      <c r="I389" s="11" t="str">
        <f t="shared" si="6"/>
        <v>.</v>
      </c>
    </row>
    <row r="390" spans="1:10" ht="25" x14ac:dyDescent="0.25">
      <c r="A390" s="42" t="str">
        <f>'8F-ESTATE AGENTS'!B12</f>
        <v>I</v>
      </c>
      <c r="B390" s="42" t="str">
        <f>'8F-ESTATE AGENTS'!A12</f>
        <v>Q8f.06</v>
      </c>
      <c r="C390" s="42" t="str">
        <f>LEFT('8F-ESTATE AGENTS'!E12,FIND("(Q",'8F-ESTATE AGENTS'!E12)-2)</f>
        <v>Please provide ONLY the name of the professional figure for which you are answering this questionnaire in your language and in English</v>
      </c>
      <c r="D390" s="42" t="str">
        <f>IF(OR('8F-ESTATE AGENTS'!B12="N",'8F-ESTATE AGENTS'!B12="NI"), "N",'8F-ESTATE AGENTS'!C12)</f>
        <v>Q8f.02</v>
      </c>
      <c r="E390" s="42" t="s">
        <v>1230</v>
      </c>
      <c r="F390" s="42" t="str">
        <f>'8F-ESTATE AGENTS'!V12</f>
        <v>Real estate agent</v>
      </c>
      <c r="G390" s="42" t="str">
        <f>'8F-ESTATE AGENTS'!AP12</f>
        <v>.</v>
      </c>
      <c r="H390" s="42">
        <f>'8F-ESTATE AGENTS'!AQ12</f>
        <v>0</v>
      </c>
      <c r="I390" s="11" t="str">
        <f t="shared" si="6"/>
        <v>.</v>
      </c>
    </row>
    <row r="391" spans="1:10" ht="25" x14ac:dyDescent="0.25">
      <c r="A391" s="42" t="str">
        <f>'8F-ESTATE AGENTS'!B13</f>
        <v>NI</v>
      </c>
      <c r="B391" s="42" t="str">
        <f>'8F-ESTATE AGENTS'!A13</f>
        <v>Q8f.07</v>
      </c>
      <c r="C391" s="42" t="str">
        <f>LEFT('8F-ESTATE AGENTS'!E13,FIND("(Q",'8F-ESTATE AGENTS'!E13)-2)</f>
        <v>Can real estate agent perform the activity of conveyancing – i.e. the transfer of legal ownership titles for real estate properties?</v>
      </c>
      <c r="D391" s="42" t="str">
        <f>IF(OR('8F-ESTATE AGENTS'!B13="N",'8F-ESTATE AGENTS'!B13="NI"), "N",'8F-ESTATE AGENTS'!C13)</f>
        <v>N</v>
      </c>
      <c r="E391" s="42" t="s">
        <v>0</v>
      </c>
      <c r="F391" s="42" t="str">
        <f>'8F-ESTATE AGENTS'!V13</f>
        <v/>
      </c>
      <c r="G391" s="42" t="str">
        <f>'8F-ESTATE AGENTS'!AP13</f>
        <v>.</v>
      </c>
      <c r="H391" s="42">
        <f>'8F-ESTATE AGENTS'!AQ13</f>
        <v>0</v>
      </c>
      <c r="I391" s="11" t="str">
        <f t="shared" si="6"/>
        <v>.</v>
      </c>
    </row>
    <row r="392" spans="1:10" ht="25" x14ac:dyDescent="0.25">
      <c r="A392" s="42" t="str">
        <f>'8F-ESTATE AGENTS'!B14</f>
        <v>I</v>
      </c>
      <c r="B392" s="42" t="str">
        <f>'8F-ESTATE AGENTS'!A14</f>
        <v>Q8f.08</v>
      </c>
      <c r="C392" s="42" t="str">
        <f>LEFT('8F-ESTATE AGENTS'!E14,FIND("(Q",'8F-ESTATE AGENTS'!E14)-2)</f>
        <v>For which jurisdiction are you answering the question?</v>
      </c>
      <c r="D392" s="42" t="str">
        <f>IF(OR('8F-ESTATE AGENTS'!B14="N",'8F-ESTATE AGENTS'!B14="NI"), "N",'8F-ESTATE AGENTS'!C14)</f>
        <v>Q8f.03</v>
      </c>
      <c r="E392" s="42" t="s">
        <v>1231</v>
      </c>
      <c r="F392" s="42" t="str">
        <f>'8F-ESTATE AGENTS'!V14</f>
        <v>state level (for federal states)</v>
      </c>
      <c r="G392" s="42" t="str">
        <f>'8F-ESTATE AGENTS'!AP14</f>
        <v>.</v>
      </c>
      <c r="H392" s="42">
        <f>'8F-ESTATE AGENTS'!AQ14</f>
        <v>0</v>
      </c>
      <c r="I392" s="11" t="str">
        <f t="shared" si="6"/>
        <v>.</v>
      </c>
    </row>
    <row r="393" spans="1:10" x14ac:dyDescent="0.25">
      <c r="A393" s="42" t="str">
        <f>'8F-ESTATE AGENTS'!B15</f>
        <v>NI</v>
      </c>
      <c r="B393" s="42" t="str">
        <f>'8F-ESTATE AGENTS'!A15</f>
        <v>Q8f.08a</v>
      </c>
      <c r="C393" s="42" t="str">
        <f>LEFT('8F-ESTATE AGENTS'!E15,FIND("(Q",'8F-ESTATE AGENTS'!E15)-2)</f>
        <v>Please provide name of the name of the jurisdiction for which you are answering</v>
      </c>
      <c r="D393" s="42" t="str">
        <f>IF(OR('8F-ESTATE AGENTS'!B15="N",'8F-ESTATE AGENTS'!B15="NI"), "N",'8F-ESTATE AGENTS'!C15)</f>
        <v>N</v>
      </c>
      <c r="E393" s="42" t="s">
        <v>0</v>
      </c>
      <c r="F393" s="42" t="str">
        <f>'8F-ESTATE AGENTS'!V15</f>
        <v/>
      </c>
      <c r="G393" s="42" t="str">
        <f>'8F-ESTATE AGENTS'!AP15</f>
        <v>.</v>
      </c>
      <c r="H393" s="42">
        <f>'8F-ESTATE AGENTS'!AQ15</f>
        <v>0</v>
      </c>
      <c r="I393" s="11" t="str">
        <f t="shared" si="6"/>
        <v>.</v>
      </c>
    </row>
    <row r="394" spans="1:10" x14ac:dyDescent="0.25">
      <c r="A394" s="42" t="str">
        <f>'8F-ESTATE AGENTS'!B16</f>
        <v>NI</v>
      </c>
      <c r="B394" s="42" t="str">
        <f>'8F-ESTATE AGENTS'!A16</f>
        <v>Q8f.09</v>
      </c>
      <c r="C394" s="42" t="str">
        <f>LEFT('8F-ESTATE AGENTS'!E16,FIND("(Q",'8F-ESTATE AGENTS'!E16)-2)</f>
        <v>How is access to this profession regulated?</v>
      </c>
      <c r="D394" s="42" t="str">
        <f>IF(OR('8F-ESTATE AGENTS'!B16="N",'8F-ESTATE AGENTS'!B16="NI"), "N",'8F-ESTATE AGENTS'!C16)</f>
        <v>N</v>
      </c>
      <c r="E394" s="42" t="s">
        <v>0</v>
      </c>
      <c r="F394" s="42" t="str">
        <f>'8F-ESTATE AGENTS'!V16</f>
        <v/>
      </c>
      <c r="G394" s="42" t="str">
        <f>'8F-ESTATE AGENTS'!AP16</f>
        <v>.</v>
      </c>
      <c r="H394" s="42">
        <f>'8F-ESTATE AGENTS'!AQ16</f>
        <v>0</v>
      </c>
      <c r="I394" s="11" t="str">
        <f t="shared" si="6"/>
        <v>.</v>
      </c>
    </row>
    <row r="395" spans="1:10" ht="50" x14ac:dyDescent="0.25">
      <c r="A395" s="42" t="str">
        <f>'8F-ESTATE AGENTS'!B19</f>
        <v>E</v>
      </c>
      <c r="B395" s="42" t="str">
        <f>'8F-ESTATE AGENTS'!A19</f>
        <v>Q8f.1.1_1</v>
      </c>
      <c r="C395" s="42" t="str">
        <f>LEFT('8F-ESTATE AGENTS'!E$18,FIND("(Q",'8F-ESTATE AGENTS'!E$18)-2)&amp;" - "&amp;'8F-ESTATE AGENTS'!F19</f>
        <v xml:space="preserve">Do estate agents have exclusive or shared exclusive rights to provide any of the activities listed below? - Facilitating contacts and negotiations between prospective buyers/tenants and owners, and arranging the sale, purchase, rental and lease of real estate property </v>
      </c>
      <c r="D395" s="42" t="str">
        <f>IF(OR('8F-ESTATE AGENTS'!B19="N",'8F-ESTATE AGENTS'!B19="NI"), "N",'8F-ESTATE AGENTS'!C19)</f>
        <v>Q8f.1.1_1</v>
      </c>
      <c r="E395" s="42" t="s">
        <v>1394</v>
      </c>
      <c r="F395" s="42" t="str">
        <f>'8F-ESTATE AGENTS'!V19</f>
        <v>exclusive right to perform the activity</v>
      </c>
      <c r="G395" s="42" t="str">
        <f>'8F-ESTATE AGENTS'!AP19</f>
        <v>.</v>
      </c>
      <c r="H395" s="42">
        <f>'8F-ESTATE AGENTS'!AQ19</f>
        <v>0</v>
      </c>
      <c r="I395" s="11" t="str">
        <f t="shared" si="6"/>
        <v>.</v>
      </c>
    </row>
    <row r="396" spans="1:10" ht="25" x14ac:dyDescent="0.25">
      <c r="A396" s="42" t="str">
        <f>'8F-ESTATE AGENTS'!B20</f>
        <v>E</v>
      </c>
      <c r="B396" s="42" t="str">
        <f>'8F-ESTATE AGENTS'!A20</f>
        <v>Q8f.1.1_2</v>
      </c>
      <c r="C396" s="42" t="str">
        <f>LEFT('8F-ESTATE AGENTS'!E$18,FIND("(Q",'8F-ESTATE AGENTS'!E$18)-2)&amp;" - "&amp;'8F-ESTATE AGENTS'!F20</f>
        <v>Do estate agents have exclusive or shared exclusive rights to provide any of the activities listed below? - Obtaining information about properties to be sold or leased</v>
      </c>
      <c r="D396" s="42" t="str">
        <f>IF(OR('8F-ESTATE AGENTS'!B20="N",'8F-ESTATE AGENTS'!B20="NI"), "N",'8F-ESTATE AGENTS'!C20)</f>
        <v>Q8f.1.1_2</v>
      </c>
      <c r="E396" s="42" t="s">
        <v>1395</v>
      </c>
      <c r="F396" s="42" t="str">
        <f>'8F-ESTATE AGENTS'!V20</f>
        <v>no exclusive right</v>
      </c>
      <c r="G396" s="42" t="str">
        <f>'8F-ESTATE AGENTS'!AP20</f>
        <v>.</v>
      </c>
      <c r="H396" s="42">
        <f>'8F-ESTATE AGENTS'!AQ20</f>
        <v>0</v>
      </c>
      <c r="I396" s="11" t="str">
        <f t="shared" si="6"/>
        <v>.</v>
      </c>
    </row>
    <row r="397" spans="1:10" ht="37.5" x14ac:dyDescent="0.25">
      <c r="A397" s="42" t="str">
        <f>'8F-ESTATE AGENTS'!B21</f>
        <v>E</v>
      </c>
      <c r="B397" s="42" t="str">
        <f>'8F-ESTATE AGENTS'!A21</f>
        <v>Q8f.1.1_3</v>
      </c>
      <c r="C397" s="42" t="str">
        <f>LEFT('8F-ESTATE AGENTS'!E$18,FIND("(Q",'8F-ESTATE AGENTS'!E$18)-2)&amp;" - "&amp;'8F-ESTATE AGENTS'!F21</f>
        <v>Do estate agents have exclusive or shared exclusive rights to provide any of the activities listed below? - Showing properties to be sold or leased to prospective buyers/tenants and explaining terms of sale or conditions of rent or lease</v>
      </c>
      <c r="D397" s="42" t="str">
        <f>IF(OR('8F-ESTATE AGENTS'!B21="N",'8F-ESTATE AGENTS'!B21="NI"), "N",'8F-ESTATE AGENTS'!C21)</f>
        <v>Q8f.1.1_3</v>
      </c>
      <c r="E397" s="42" t="s">
        <v>1396</v>
      </c>
      <c r="F397" s="42" t="str">
        <f>'8F-ESTATE AGENTS'!V21</f>
        <v>exclusive right to perform the activity</v>
      </c>
      <c r="G397" s="42" t="str">
        <f>'8F-ESTATE AGENTS'!AP21</f>
        <v>.</v>
      </c>
      <c r="H397" s="42">
        <f>'8F-ESTATE AGENTS'!AQ21</f>
        <v>0</v>
      </c>
      <c r="I397" s="11" t="str">
        <f t="shared" si="6"/>
        <v>.</v>
      </c>
    </row>
    <row r="398" spans="1:10" ht="37.5" x14ac:dyDescent="0.25">
      <c r="A398" s="42" t="str">
        <f>'8F-ESTATE AGENTS'!B22</f>
        <v>E</v>
      </c>
      <c r="B398" s="42" t="str">
        <f>'8F-ESTATE AGENTS'!A22</f>
        <v>Q8f.1.1_4</v>
      </c>
      <c r="C398" s="42" t="str">
        <f>LEFT('8F-ESTATE AGENTS'!E$18,FIND("(Q",'8F-ESTATE AGENTS'!E$18)-2)&amp;" - "&amp;'8F-ESTATE AGENTS'!F22</f>
        <v>Do estate agents have exclusive or shared exclusive rights to provide any of the activities listed below? - Conveyancing – i.e. the transfer of legal ownership titles for real estate properties?</v>
      </c>
      <c r="D398" s="42" t="str">
        <f>IF(OR('8F-ESTATE AGENTS'!B22="N",'8F-ESTATE AGENTS'!B22="NI"), "N",'8F-ESTATE AGENTS'!C22)</f>
        <v>Q8f.1.1_4</v>
      </c>
      <c r="E398" s="42" t="s">
        <v>1397</v>
      </c>
      <c r="F398" s="42" t="str">
        <f>'8F-ESTATE AGENTS'!V22</f>
        <v>no exclusive right</v>
      </c>
      <c r="G398" s="42" t="str">
        <f>'8F-ESTATE AGENTS'!AP22</f>
        <v>.</v>
      </c>
      <c r="H398" s="42">
        <f>'8F-ESTATE AGENTS'!AQ22</f>
        <v>0</v>
      </c>
      <c r="I398" s="11" t="str">
        <f t="shared" si="6"/>
        <v>.</v>
      </c>
    </row>
    <row r="399" spans="1:10" ht="25" x14ac:dyDescent="0.25">
      <c r="A399" s="42" t="str">
        <f>'8F-ESTATE AGENTS'!B23</f>
        <v>E</v>
      </c>
      <c r="B399" s="42" t="str">
        <f>'8F-ESTATE AGENTS'!A23</f>
        <v>Q8f.1.1_5</v>
      </c>
      <c r="C399" s="42" t="str">
        <f>LEFT('8F-ESTATE AGENTS'!E$18,FIND("(Q",'8F-ESTATE AGENTS'!E$18)-2)&amp;" - "&amp;'8F-ESTATE AGENTS'!F23</f>
        <v>Do estate agents have exclusive or shared exclusive rights to provide any of the activities listed below? - Drawing up leasing agreements</v>
      </c>
      <c r="D399" s="42" t="str">
        <f>IF(OR('8F-ESTATE AGENTS'!B23="N",'8F-ESTATE AGENTS'!B23="NI"), "N",'8F-ESTATE AGENTS'!C23)</f>
        <v>Q8f.1.1_5</v>
      </c>
      <c r="E399" s="42" t="s">
        <v>1398</v>
      </c>
      <c r="F399" s="42" t="str">
        <f>'8F-ESTATE AGENTS'!V23</f>
        <v>no exclusive right</v>
      </c>
      <c r="G399" s="42" t="str">
        <f>'8F-ESTATE AGENTS'!AP23</f>
        <v>.</v>
      </c>
      <c r="H399" s="42">
        <f>'8F-ESTATE AGENTS'!AQ23</f>
        <v>0</v>
      </c>
      <c r="I399" s="11" t="str">
        <f t="shared" si="6"/>
        <v>.</v>
      </c>
    </row>
    <row r="400" spans="1:10" ht="50" x14ac:dyDescent="0.25">
      <c r="A400" s="42" t="str">
        <f>'8F-ESTATE AGENTS'!B24</f>
        <v>E</v>
      </c>
      <c r="B400" s="42" t="str">
        <f>'8F-ESTATE AGENTS'!A24</f>
        <v>Q8f.1.1_6</v>
      </c>
      <c r="C400" s="42" t="str">
        <f>LEFT('8F-ESTATE AGENTS'!E$18,FIND("(Q",'8F-ESTATE AGENTS'!E$18)-2)&amp;" - "&amp;'8F-ESTATE AGENTS'!F24</f>
        <v>Do estate agents have exclusive or shared exclusive rights to provide any of the activities listed below? - Others - 1</v>
      </c>
      <c r="D400" s="42" t="str">
        <f>IF(OR('8F-ESTATE AGENTS'!B24="N",'8F-ESTATE AGENTS'!B24="NI"), "N",'8F-ESTATE AGENTS'!C24)</f>
        <v>Q8f.1.1_6</v>
      </c>
      <c r="E400" s="42" t="s">
        <v>1399</v>
      </c>
      <c r="F400" s="42" t="str">
        <f>'8F-ESTATE AGENTS'!V24</f>
        <v>.</v>
      </c>
      <c r="G400" s="42" t="str">
        <f>'8F-ESTATE AGENTS'!AP24</f>
        <v>.</v>
      </c>
      <c r="H400" s="42">
        <f>'8F-ESTATE AGENTS'!AQ24</f>
        <v>0</v>
      </c>
      <c r="I400" s="11" t="str">
        <f t="shared" si="6"/>
        <v>.</v>
      </c>
    </row>
    <row r="401" spans="1:9" ht="25" x14ac:dyDescent="0.25">
      <c r="A401" s="42" t="str">
        <f>'8F-ESTATE AGENTS'!B25</f>
        <v>N</v>
      </c>
      <c r="B401" s="42" t="str">
        <f>'8F-ESTATE AGENTS'!A25</f>
        <v>Q8f.1.1_7</v>
      </c>
      <c r="C401" s="42" t="str">
        <f>LEFT('8F-ESTATE AGENTS'!E$18,FIND("(Q",'8F-ESTATE AGENTS'!E$18)-2)&amp;" - "&amp;'8F-ESTATE AGENTS'!F25</f>
        <v>Do estate agents have exclusive or shared exclusive rights to provide any of the activities listed below? - Others - 2</v>
      </c>
      <c r="D401" s="42" t="str">
        <f>IF(OR('8F-ESTATE AGENTS'!B25="N",'8F-ESTATE AGENTS'!B25="NI"), "N",'8F-ESTATE AGENTS'!C25)</f>
        <v>N</v>
      </c>
      <c r="E401" s="42" t="s">
        <v>0</v>
      </c>
      <c r="F401" s="42" t="str">
        <f>'8F-ESTATE AGENTS'!V25</f>
        <v/>
      </c>
      <c r="G401" s="42" t="str">
        <f>'8F-ESTATE AGENTS'!AP25</f>
        <v>.</v>
      </c>
      <c r="H401" s="42">
        <f>'8F-ESTATE AGENTS'!AQ25</f>
        <v>0</v>
      </c>
      <c r="I401" s="11" t="str">
        <f t="shared" si="6"/>
        <v>.</v>
      </c>
    </row>
    <row r="402" spans="1:9" ht="25" x14ac:dyDescent="0.25">
      <c r="A402" s="42" t="str">
        <f>'8F-ESTATE AGENTS'!B26</f>
        <v>N</v>
      </c>
      <c r="B402" s="42" t="str">
        <f>'8F-ESTATE AGENTS'!A26</f>
        <v>Q8f.1.1_8</v>
      </c>
      <c r="C402" s="42" t="str">
        <f>LEFT('8F-ESTATE AGENTS'!E$18,FIND("(Q",'8F-ESTATE AGENTS'!E$18)-2)&amp;" - "&amp;'8F-ESTATE AGENTS'!F26</f>
        <v>Do estate agents have exclusive or shared exclusive rights to provide any of the activities listed below? - Others - 3</v>
      </c>
      <c r="D402" s="42" t="str">
        <f>IF(OR('8F-ESTATE AGENTS'!B26="N",'8F-ESTATE AGENTS'!B26="NI"), "N",'8F-ESTATE AGENTS'!C26)</f>
        <v>N</v>
      </c>
      <c r="E402" s="42" t="s">
        <v>0</v>
      </c>
      <c r="F402" s="42" t="str">
        <f>'8F-ESTATE AGENTS'!V26</f>
        <v/>
      </c>
      <c r="G402" s="42" t="str">
        <f>'8F-ESTATE AGENTS'!AP26</f>
        <v>.</v>
      </c>
      <c r="H402" s="42">
        <f>'8F-ESTATE AGENTS'!AQ26</f>
        <v>0</v>
      </c>
      <c r="I402" s="11" t="str">
        <f t="shared" si="6"/>
        <v>.</v>
      </c>
    </row>
    <row r="403" spans="1:9" ht="25" x14ac:dyDescent="0.25">
      <c r="A403" s="42" t="str">
        <f>'8F-ESTATE AGENTS'!B27</f>
        <v>N</v>
      </c>
      <c r="B403" s="42" t="str">
        <f>'8F-ESTATE AGENTS'!A27</f>
        <v>Q8f.1.1_9</v>
      </c>
      <c r="C403" s="42" t="str">
        <f>LEFT('8F-ESTATE AGENTS'!E$18,FIND("(Q",'8F-ESTATE AGENTS'!E$18)-2)&amp;" - "&amp;'8F-ESTATE AGENTS'!F27</f>
        <v>Do estate agents have exclusive or shared exclusive rights to provide any of the activities listed below? - Others - 4</v>
      </c>
      <c r="D403" s="42" t="str">
        <f>IF(OR('8F-ESTATE AGENTS'!B27="N",'8F-ESTATE AGENTS'!B27="NI"), "N",'8F-ESTATE AGENTS'!C27)</f>
        <v>N</v>
      </c>
      <c r="E403" s="42" t="s">
        <v>0</v>
      </c>
      <c r="F403" s="42" t="str">
        <f>'8F-ESTATE AGENTS'!V27</f>
        <v/>
      </c>
      <c r="G403" s="42" t="str">
        <f>'8F-ESTATE AGENTS'!AP27</f>
        <v>.</v>
      </c>
      <c r="H403" s="42">
        <f>'8F-ESTATE AGENTS'!AQ27</f>
        <v>0</v>
      </c>
      <c r="I403" s="11" t="str">
        <f t="shared" si="6"/>
        <v>.</v>
      </c>
    </row>
    <row r="404" spans="1:9" ht="25" x14ac:dyDescent="0.25">
      <c r="A404" s="42" t="str">
        <f>'8F-ESTATE AGENTS'!B28</f>
        <v>I</v>
      </c>
      <c r="B404" s="42" t="str">
        <f>'8F-ESTATE AGENTS'!A28</f>
        <v>Q8f.1.1a</v>
      </c>
      <c r="C404" s="42" t="str">
        <f>LEFT('8F-ESTATE AGENTS'!E28,FIND("(Q",'8F-ESTATE AGENTS'!E28)-2)</f>
        <v>Please provide a link to the law/regulation that specifies which activities are reserved to real estate agents</v>
      </c>
      <c r="D404" s="42" t="str">
        <f>IF(OR('8F-ESTATE AGENTS'!B28="N",'8F-ESTATE AGENTS'!B28="NI"), "N",'8F-ESTATE AGENTS'!C28)</f>
        <v>Q8f.1.1a</v>
      </c>
      <c r="E404" s="42" t="s">
        <v>1328</v>
      </c>
      <c r="F404" s="42" t="str">
        <f>'8F-ESTATE AGENTS'!V28</f>
        <v>.</v>
      </c>
      <c r="G404" s="42" t="str">
        <f>'8F-ESTATE AGENTS'!AP28</f>
        <v>.</v>
      </c>
      <c r="H404" s="42">
        <f>'8F-ESTATE AGENTS'!AQ28</f>
        <v>0</v>
      </c>
      <c r="I404" s="11" t="str">
        <f t="shared" si="6"/>
        <v>.</v>
      </c>
    </row>
    <row r="405" spans="1:9" x14ac:dyDescent="0.25">
      <c r="A405" s="42" t="str">
        <f>'8F-ESTATE AGENTS'!B29</f>
        <v>E</v>
      </c>
      <c r="B405" s="42" t="str">
        <f>'8F-ESTATE AGENTS'!A29</f>
        <v>Q8f.1.2</v>
      </c>
      <c r="C405" s="42" t="str">
        <f>LEFT('8F-ESTATE AGENTS'!E29,FIND("(Q",'8F-ESTATE AGENTS'!E29)-2)</f>
        <v>Is the professional title of estate agents protected by the law?</v>
      </c>
      <c r="D405" s="42" t="str">
        <f>IF(OR('8F-ESTATE AGENTS'!B29="N",'8F-ESTATE AGENTS'!B29="NI"), "N",'8F-ESTATE AGENTS'!C29)</f>
        <v>Q8f.1.2</v>
      </c>
      <c r="E405" s="42" t="s">
        <v>1400</v>
      </c>
      <c r="F405" s="42" t="str">
        <f>'8F-ESTATE AGENTS'!V29</f>
        <v>yes</v>
      </c>
      <c r="G405" s="42" t="str">
        <f>'8F-ESTATE AGENTS'!AP29</f>
        <v>.</v>
      </c>
      <c r="H405" s="42">
        <f>'8F-ESTATE AGENTS'!AQ29</f>
        <v>0</v>
      </c>
      <c r="I405" s="11" t="str">
        <f t="shared" si="6"/>
        <v>.</v>
      </c>
    </row>
    <row r="406" spans="1:9" ht="25" x14ac:dyDescent="0.25">
      <c r="A406" s="42" t="str">
        <f>'8F-ESTATE AGENTS'!B30</f>
        <v>I</v>
      </c>
      <c r="B406" s="42" t="str">
        <f>'8F-ESTATE AGENTS'!A30</f>
        <v>Q8f.1.2a</v>
      </c>
      <c r="C406" s="42" t="str">
        <f>LEFT('8F-ESTATE AGENTS'!E30,FIND("(Q",'8F-ESTATE AGENTS'!E30)-2)</f>
        <v>Please provide a link to the law/regulation that establishes the protection of the title</v>
      </c>
      <c r="D406" s="42" t="str">
        <f>IF(OR('8F-ESTATE AGENTS'!B30="N",'8F-ESTATE AGENTS'!B30="NI"), "N",'8F-ESTATE AGENTS'!C30)</f>
        <v>Q8f.1.2a</v>
      </c>
      <c r="E406" s="42" t="s">
        <v>1295</v>
      </c>
      <c r="F406" s="42" t="str">
        <f>'8F-ESTATE AGENTS'!V30</f>
        <v>.</v>
      </c>
      <c r="G406" s="42" t="str">
        <f>'8F-ESTATE AGENTS'!AP30</f>
        <v>.</v>
      </c>
      <c r="H406" s="42">
        <f>'8F-ESTATE AGENTS'!AQ30</f>
        <v>0</v>
      </c>
      <c r="I406" s="11" t="str">
        <f t="shared" si="6"/>
        <v>.</v>
      </c>
    </row>
    <row r="407" spans="1:9" ht="37.5" x14ac:dyDescent="0.25">
      <c r="A407" s="42" t="str">
        <f>'8F-ESTATE AGENTS'!B31</f>
        <v>NI</v>
      </c>
      <c r="B407" s="42" t="str">
        <f>'8F-ESTATE AGENTS'!A31</f>
        <v>Q8f.1.3</v>
      </c>
      <c r="C407" s="42" t="str">
        <f>LEFT('8F-ESTATE AGENTS'!E31,FIND("(Q",'8F-ESTATE AGENTS'!E31)-2)</f>
        <v>If the profession of real estate agent is certified (title is protected but there are no reserved activities), is there a single authority that can issue such a certification or more than one?</v>
      </c>
      <c r="D407" s="42" t="str">
        <f>IF(OR('8F-ESTATE AGENTS'!B31="N",'8F-ESTATE AGENTS'!B31="NI"), "N",'8F-ESTATE AGENTS'!C31)</f>
        <v>N</v>
      </c>
      <c r="E407" s="42" t="s">
        <v>0</v>
      </c>
      <c r="F407" s="42" t="str">
        <f>'8F-ESTATE AGENTS'!V31</f>
        <v/>
      </c>
      <c r="G407" s="42" t="str">
        <f>'8F-ESTATE AGENTS'!AP31</f>
        <v>.</v>
      </c>
      <c r="H407" s="42">
        <f>'8F-ESTATE AGENTS'!AQ31</f>
        <v>0</v>
      </c>
      <c r="I407" s="11" t="str">
        <f t="shared" si="6"/>
        <v>.</v>
      </c>
    </row>
    <row r="408" spans="1:9" ht="25" x14ac:dyDescent="0.25">
      <c r="A408" s="42" t="str">
        <f>'8F-ESTATE AGENTS'!B32</f>
        <v>E</v>
      </c>
      <c r="B408" s="42" t="str">
        <f>'8F-ESTATE AGENTS'!A32</f>
        <v>Q8f.1.4</v>
      </c>
      <c r="C408" s="42" t="str">
        <f>LEFT('8F-ESTATE AGENTS'!E32,FIND("(Q",'8F-ESTATE AGENTS'!E32)-2)</f>
        <v>How many pathways are there to obtain the qualifications to legally practice the profession?</v>
      </c>
      <c r="D408" s="42" t="str">
        <f>IF(OR('8F-ESTATE AGENTS'!B32="N",'8F-ESTATE AGENTS'!B32="NI"), "N",'8F-ESTATE AGENTS'!C32)</f>
        <v>Q8f.3.1</v>
      </c>
      <c r="E408" s="42" t="s">
        <v>1251</v>
      </c>
      <c r="F408" s="42" t="str">
        <f>'8F-ESTATE AGENTS'!V32</f>
        <v xml:space="preserve">three or more pathways </v>
      </c>
      <c r="G408" s="42" t="str">
        <f>'8F-ESTATE AGENTS'!AP32</f>
        <v>.</v>
      </c>
      <c r="H408" s="42">
        <f>'8F-ESTATE AGENTS'!AQ32</f>
        <v>0</v>
      </c>
      <c r="I408" s="11" t="str">
        <f t="shared" si="6"/>
        <v>.</v>
      </c>
    </row>
    <row r="409" spans="1:9" ht="37.5" x14ac:dyDescent="0.25">
      <c r="A409" s="42" t="str">
        <f>'8F-ESTATE AGENTS'!B33</f>
        <v>I</v>
      </c>
      <c r="B409" s="42" t="str">
        <f>'8F-ESTATE AGENTS'!A33</f>
        <v>Q8f.1.4a</v>
      </c>
      <c r="C409" s="42" t="str">
        <f>LEFT('8F-ESTATE AGENTS'!E33,FIND("(Q",'8F-ESTATE AGENTS'!E33)-2)</f>
        <v>Please describe the pathways and explain what each one requires and how they differ</v>
      </c>
      <c r="D409" s="42" t="str">
        <f>IF(OR('8F-ESTATE AGENTS'!B33="N",'8F-ESTATE AGENTS'!B33="NI"), "N",'8F-ESTATE AGENTS'!C33)</f>
        <v>Q8f.3.1a</v>
      </c>
      <c r="E409" s="42" t="s">
        <v>1252</v>
      </c>
      <c r="F409" s="42" t="str">
        <f>'8F-ESTATE AGENTS'!V33</f>
        <v>.</v>
      </c>
      <c r="G409" s="42" t="str">
        <f>'8F-ESTATE AGENTS'!AP33</f>
        <v>.</v>
      </c>
      <c r="H409" s="42">
        <f>'8F-ESTATE AGENTS'!AQ33</f>
        <v>0</v>
      </c>
      <c r="I409" s="11" t="str">
        <f t="shared" si="6"/>
        <v>.</v>
      </c>
    </row>
    <row r="410" spans="1:9" ht="25" x14ac:dyDescent="0.25">
      <c r="A410" s="42" t="str">
        <f>'8F-ESTATE AGENTS'!B34</f>
        <v>NI</v>
      </c>
      <c r="B410" s="42" t="str">
        <f>'8F-ESTATE AGENTS'!A34</f>
        <v>Q8f.1.4b</v>
      </c>
      <c r="C410" s="42" t="str">
        <f>LEFT('8F-ESTATE AGENTS'!E34,FIND("(Q",'8F-ESTATE AGENTS'!E34)-2)</f>
        <v>Please provide a link to the law/regulation that regulates/outlines the pathway/pathways to access the profession</v>
      </c>
      <c r="D410" s="42" t="str">
        <f>IF(OR('8F-ESTATE AGENTS'!B34="N",'8F-ESTATE AGENTS'!B34="NI"), "N",'8F-ESTATE AGENTS'!C34)</f>
        <v>N</v>
      </c>
      <c r="E410" s="42" t="s">
        <v>0</v>
      </c>
      <c r="F410" s="42" t="str">
        <f>'8F-ESTATE AGENTS'!V34</f>
        <v/>
      </c>
      <c r="G410" s="42" t="str">
        <f>'8F-ESTATE AGENTS'!AP34</f>
        <v>.</v>
      </c>
      <c r="H410" s="42">
        <f>'8F-ESTATE AGENTS'!AQ34</f>
        <v>0</v>
      </c>
      <c r="I410" s="11" t="str">
        <f t="shared" si="6"/>
        <v>.</v>
      </c>
    </row>
    <row r="411" spans="1:9" ht="37.5" x14ac:dyDescent="0.25">
      <c r="A411" s="42" t="str">
        <f>'8F-ESTATE AGENTS'!B35</f>
        <v>E</v>
      </c>
      <c r="B411" s="42" t="str">
        <f>'8F-ESTATE AGENTS'!A35</f>
        <v>Q8f.1.5</v>
      </c>
      <c r="C411" s="42" t="str">
        <f>LEFT('8F-ESTATE AGENTS'!E35,FIND("(Q",'8F-ESTATE AGENTS'!E35)-2)</f>
        <v>Is there a requirement to pass one or more professional examinations in order to legally practice the profession or to obtain the professional title when this is protected by the law?</v>
      </c>
      <c r="D411" s="42" t="str">
        <f>IF(OR('8F-ESTATE AGENTS'!B35="N",'8F-ESTATE AGENTS'!B35="NI"), "N",'8F-ESTATE AGENTS'!C35)</f>
        <v>Q8f.3.5</v>
      </c>
      <c r="E411" s="42" t="s">
        <v>1297</v>
      </c>
      <c r="F411" s="42" t="str">
        <f>'8F-ESTATE AGENTS'!V35</f>
        <v>no</v>
      </c>
      <c r="G411" s="42" t="str">
        <f>'8F-ESTATE AGENTS'!AP35</f>
        <v>.</v>
      </c>
      <c r="H411" s="42">
        <f>'8F-ESTATE AGENTS'!AQ35</f>
        <v>0</v>
      </c>
      <c r="I411" s="11" t="str">
        <f t="shared" si="6"/>
        <v>.</v>
      </c>
    </row>
    <row r="412" spans="1:9" ht="37.5" x14ac:dyDescent="0.25">
      <c r="A412" s="42" t="str">
        <f>'8F-ESTATE AGENTS'!B36</f>
        <v>NI</v>
      </c>
      <c r="B412" s="42" t="str">
        <f>'8F-ESTATE AGENTS'!A36</f>
        <v>Q8f.1.5a</v>
      </c>
      <c r="C412" s="42" t="str">
        <f>LEFT('8F-ESTATE AGENTS'!F36,FIND("(Q",'8F-ESTATE AGENTS'!F36)-2)</f>
        <v>If you have answered Yes to the question above, how many professional examinations are required in order to legally practice as a real estate agent or to obtain the professional title when this is protected by the law?</v>
      </c>
      <c r="D412" s="42" t="str">
        <f>IF(OR('8F-ESTATE AGENTS'!B36="N",'8F-ESTATE AGENTS'!B36="NI"), "N",'8F-ESTATE AGENTS'!C36)</f>
        <v>N</v>
      </c>
      <c r="E412" s="42" t="s">
        <v>0</v>
      </c>
      <c r="F412" s="42" t="str">
        <f>'8F-ESTATE AGENTS'!V36</f>
        <v>not applicable</v>
      </c>
      <c r="G412" s="42" t="str">
        <f>'8F-ESTATE AGENTS'!AP36</f>
        <v>.</v>
      </c>
      <c r="H412" s="42">
        <f>'8F-ESTATE AGENTS'!AQ36</f>
        <v>0</v>
      </c>
      <c r="I412" s="11" t="str">
        <f t="shared" si="6"/>
        <v>.</v>
      </c>
    </row>
    <row r="413" spans="1:9" ht="37.5" x14ac:dyDescent="0.25">
      <c r="A413" s="42" t="str">
        <f>'8F-ESTATE AGENTS'!B38</f>
        <v>E</v>
      </c>
      <c r="B413" s="42" t="str">
        <f>'8F-ESTATE AGENTS'!A38</f>
        <v>Q8f.2.1</v>
      </c>
      <c r="C413" s="42" t="str">
        <f>LEFT('8F-ESTATE AGENTS'!E38,FIND("(Q",'8F-ESTATE AGENTS'!E38)-2)</f>
        <v>Is it compulsory to be a member of a professional organization for an individual in order to legally practice as a real estate agent or to obtain the professional title when this is protected by the law?</v>
      </c>
      <c r="D413" s="42" t="str">
        <f>IF(OR('8F-ESTATE AGENTS'!B38="N",'8F-ESTATE AGENTS'!B38="NI"), "N",'8F-ESTATE AGENTS'!C38)</f>
        <v>Q8f.3.6</v>
      </c>
      <c r="E413" s="42" t="s">
        <v>1358</v>
      </c>
      <c r="F413" s="42" t="str">
        <f>'8F-ESTATE AGENTS'!V38</f>
        <v>no</v>
      </c>
      <c r="G413" s="42" t="str">
        <f>'8F-ESTATE AGENTS'!AP38</f>
        <v>.</v>
      </c>
      <c r="H413" s="42">
        <f>'8F-ESTATE AGENTS'!AQ38</f>
        <v>0</v>
      </c>
      <c r="I413" s="11" t="str">
        <f t="shared" si="6"/>
        <v>.</v>
      </c>
    </row>
    <row r="414" spans="1:9" ht="25" x14ac:dyDescent="0.25">
      <c r="A414" s="42" t="str">
        <f>'8F-ESTATE AGENTS'!B39</f>
        <v>I</v>
      </c>
      <c r="B414" s="42" t="str">
        <f>'8F-ESTATE AGENTS'!A39</f>
        <v>Q8f.2.1a</v>
      </c>
      <c r="C414" s="42" t="str">
        <f>LEFT('8F-ESTATE AGENTS'!E39,FIND("(Q",'8F-ESTATE AGENTS'!E39)-2)</f>
        <v>Please provide a link to the law/regulation that imposes this obligation</v>
      </c>
      <c r="D414" s="42" t="str">
        <f>IF(OR('8F-ESTATE AGENTS'!B39="N",'8F-ESTATE AGENTS'!B39="NI"), "N",'8F-ESTATE AGENTS'!C39)</f>
        <v>Q8f.3.6a</v>
      </c>
      <c r="E414" s="42" t="s">
        <v>1255</v>
      </c>
      <c r="F414" s="42" t="str">
        <f>'8F-ESTATE AGENTS'!V39</f>
        <v>.</v>
      </c>
      <c r="G414" s="42" t="str">
        <f>'8F-ESTATE AGENTS'!AP39</f>
        <v>.</v>
      </c>
      <c r="H414" s="42">
        <f>'8F-ESTATE AGENTS'!AQ39</f>
        <v>0</v>
      </c>
      <c r="I414" s="11" t="str">
        <f t="shared" si="6"/>
        <v>.</v>
      </c>
    </row>
    <row r="415" spans="1:9" ht="37.5" x14ac:dyDescent="0.25">
      <c r="A415" s="42" t="str">
        <f>'8F-ESTATE AGENTS'!B40</f>
        <v>N</v>
      </c>
      <c r="B415" s="42" t="str">
        <f>'8F-ESTATE AGENTS'!A40</f>
        <v>Q8f.2.2</v>
      </c>
      <c r="C415" s="42" t="str">
        <f>LEFT('8F-ESTATE AGENTS'!E40,FIND("(Q",'8F-ESTATE AGENTS'!E40)-2)</f>
        <v>Are there territorial restrictions to the ability of real estate agents to practice within your country, imposed by law or self-regulation by professional bodies (or a combination of the two )?</v>
      </c>
      <c r="D415" s="42" t="str">
        <f>IF(OR('8F-ESTATE AGENTS'!B40="N",'8F-ESTATE AGENTS'!B40="NI"), "N",'8F-ESTATE AGENTS'!C40)</f>
        <v>N</v>
      </c>
      <c r="E415" s="42" t="s">
        <v>0</v>
      </c>
      <c r="F415" s="42" t="str">
        <f>'8F-ESTATE AGENTS'!V40</f>
        <v/>
      </c>
      <c r="G415" s="42" t="str">
        <f>'8F-ESTATE AGENTS'!AP40</f>
        <v>.</v>
      </c>
      <c r="H415" s="42">
        <f>'8F-ESTATE AGENTS'!AQ40</f>
        <v>0</v>
      </c>
      <c r="I415" s="11" t="str">
        <f t="shared" si="6"/>
        <v>.</v>
      </c>
    </row>
    <row r="416" spans="1:9" ht="25" x14ac:dyDescent="0.25">
      <c r="A416" s="42" t="str">
        <f>'8F-ESTATE AGENTS'!B41</f>
        <v>I</v>
      </c>
      <c r="B416" s="42" t="str">
        <f>'8F-ESTATE AGENTS'!A41</f>
        <v>Q8f.2.2a</v>
      </c>
      <c r="C416" s="42" t="str">
        <f>LEFT('8F-ESTATE AGENTS'!E41,FIND("(Q",'8F-ESTATE AGENTS'!E41)-2)</f>
        <v>Please provide a link to the law/regulation that imposes such restrictions</v>
      </c>
      <c r="D416" s="42" t="str">
        <f>IF(OR('8F-ESTATE AGENTS'!B41="N",'8F-ESTATE AGENTS'!B41="NI"), "N",'8F-ESTATE AGENTS'!C41)</f>
        <v>Q8f.2.2a</v>
      </c>
      <c r="E416" s="42" t="s">
        <v>1256</v>
      </c>
      <c r="F416" s="42" t="str">
        <f>'8F-ESTATE AGENTS'!V41</f>
        <v>.</v>
      </c>
      <c r="G416" s="42" t="str">
        <f>'8F-ESTATE AGENTS'!AP41</f>
        <v>.</v>
      </c>
      <c r="H416" s="42">
        <f>'8F-ESTATE AGENTS'!AQ41</f>
        <v>0</v>
      </c>
      <c r="I416" s="11" t="str">
        <f t="shared" si="6"/>
        <v>.</v>
      </c>
    </row>
    <row r="417" spans="1:9" ht="25" x14ac:dyDescent="0.25">
      <c r="A417" s="42" t="str">
        <f>'8F-ESTATE AGENTS'!B42</f>
        <v>EC</v>
      </c>
      <c r="B417" s="42" t="str">
        <f>'8F-ESTATE AGENTS'!A42</f>
        <v>Q8f.2.3</v>
      </c>
      <c r="C417" s="42" t="str">
        <f>LEFT('8F-ESTATE AGENTS'!E42,FIND("(Q",'8F-ESTATE AGENTS'!E42)-2)</f>
        <v>Are there restrictions on the legal form of business (whether imposed by law or self-regulation by professional bodies, or a combination of the two)?</v>
      </c>
      <c r="D417" s="42" t="str">
        <f>IF(OR('8F-ESTATE AGENTS'!B42="N",'8F-ESTATE AGENTS'!B42="NI"), "N",'8F-ESTATE AGENTS'!C42)</f>
        <v>Q8f.4.1</v>
      </c>
      <c r="E417" s="42" t="s">
        <v>1257</v>
      </c>
      <c r="F417" s="42" t="str">
        <f>'8F-ESTATE AGENTS'!V42</f>
        <v>no restrictions on legal form</v>
      </c>
      <c r="G417" s="42" t="str">
        <f>'8F-ESTATE AGENTS'!AP42</f>
        <v>.</v>
      </c>
      <c r="H417" s="42">
        <f>'8F-ESTATE AGENTS'!AQ42</f>
        <v>0</v>
      </c>
      <c r="I417" s="11" t="str">
        <f t="shared" si="6"/>
        <v>.</v>
      </c>
    </row>
    <row r="418" spans="1:9" ht="25" x14ac:dyDescent="0.25">
      <c r="A418" s="42" t="str">
        <f>'8F-ESTATE AGENTS'!B43</f>
        <v>I</v>
      </c>
      <c r="B418" s="42" t="str">
        <f>'8F-ESTATE AGENTS'!A43</f>
        <v>Q8f.2.3a</v>
      </c>
      <c r="C418" s="42" t="str">
        <f>LEFT('8F-ESTATE AGENTS'!E43,FIND("(Q",'8F-ESTATE AGENTS'!E43)-2)</f>
        <v>Please provide a link to the law/regulation that imposes restrictions on the legal form of business, and specify which articles/commas in the comment column</v>
      </c>
      <c r="D418" s="42" t="str">
        <f>IF(OR('8F-ESTATE AGENTS'!B43="N",'8F-ESTATE AGENTS'!B43="NI"), "N",'8F-ESTATE AGENTS'!C43)</f>
        <v>Q8f.4.1a</v>
      </c>
      <c r="E418" s="42" t="s">
        <v>1255</v>
      </c>
      <c r="F418" s="42" t="str">
        <f>'8F-ESTATE AGENTS'!V43</f>
        <v>.</v>
      </c>
      <c r="G418" s="42" t="str">
        <f>'8F-ESTATE AGENTS'!AP43</f>
        <v>.</v>
      </c>
      <c r="H418" s="42">
        <f>'8F-ESTATE AGENTS'!AQ43</f>
        <v>0</v>
      </c>
      <c r="I418" s="11" t="str">
        <f t="shared" si="6"/>
        <v>.</v>
      </c>
    </row>
    <row r="419" spans="1:9" ht="25" x14ac:dyDescent="0.25">
      <c r="A419" s="42" t="str">
        <f>'8F-ESTATE AGENTS'!B44</f>
        <v>E</v>
      </c>
      <c r="B419" s="42" t="str">
        <f>'8F-ESTATE AGENTS'!A44</f>
        <v>Q8f.2.4</v>
      </c>
      <c r="C419" s="42" t="str">
        <f>LEFT('8F-ESTATE AGENTS'!E44,FIND("(Q",'8F-ESTATE AGENTS'!E44)-2)</f>
        <v>Can non-real estate agents have ownership-type interest in a real estate firm?</v>
      </c>
      <c r="D419" s="42" t="str">
        <f>IF(OR('8F-ESTATE AGENTS'!B44="N",'8F-ESTATE AGENTS'!B44="NI"), "N",'8F-ESTATE AGENTS'!C44)</f>
        <v>Q8f.4.2</v>
      </c>
      <c r="E419" s="42" t="s">
        <v>1401</v>
      </c>
      <c r="F419" s="42" t="str">
        <f>'8F-ESTATE AGENTS'!V44</f>
        <v>yes, up to 100% of the capital</v>
      </c>
      <c r="G419" s="42" t="str">
        <f>'8F-ESTATE AGENTS'!AP44</f>
        <v>.</v>
      </c>
      <c r="H419" s="42">
        <f>'8F-ESTATE AGENTS'!AQ44</f>
        <v>0</v>
      </c>
      <c r="I419" s="11" t="str">
        <f t="shared" si="6"/>
        <v>.</v>
      </c>
    </row>
    <row r="420" spans="1:9" ht="62.5" x14ac:dyDescent="0.25">
      <c r="A420" s="42" t="str">
        <f>'8F-ESTATE AGENTS'!B45</f>
        <v>E</v>
      </c>
      <c r="B420" s="42" t="str">
        <f>'8F-ESTATE AGENTS'!A45</f>
        <v>Q8f.2.5</v>
      </c>
      <c r="C420" s="42" t="str">
        <f>LEFT('8F-ESTATE AGENTS'!E45,FIND("(Q",'8F-ESTATE AGENTS'!E45)-2)</f>
        <v>Are there restrictions on which firms can have an ownership-type interest in a real estate firm (whether imposed by law or self-regulation by professional bodies, or a combination of the two)?</v>
      </c>
      <c r="D420" s="42" t="str">
        <f>IF(OR('8F-ESTATE AGENTS'!B45="N",'8F-ESTATE AGENTS'!B45="NI"), "N",'8F-ESTATE AGENTS'!C45)</f>
        <v>Q8f.4.3</v>
      </c>
      <c r="E420" s="42" t="s">
        <v>1402</v>
      </c>
      <c r="F420" s="42" t="str">
        <f>'8F-ESTATE AGENTS'!V45</f>
        <v>any firm can have an interest in a real estate firm that covers more than 49% of the capital</v>
      </c>
      <c r="G420" s="42" t="str">
        <f>'8F-ESTATE AGENTS'!AP45</f>
        <v>.</v>
      </c>
      <c r="H420" s="42">
        <f>'8F-ESTATE AGENTS'!AQ45</f>
        <v>0</v>
      </c>
      <c r="I420" s="11" t="str">
        <f t="shared" si="6"/>
        <v>.</v>
      </c>
    </row>
    <row r="421" spans="1:9" ht="25" x14ac:dyDescent="0.25">
      <c r="A421" s="42" t="str">
        <f>'8F-ESTATE AGENTS'!B46</f>
        <v>I</v>
      </c>
      <c r="B421" s="42" t="str">
        <f>'8F-ESTATE AGENTS'!A46</f>
        <v>Q8f.2.5a</v>
      </c>
      <c r="C421" s="42" t="str">
        <f>LEFT('8F-ESTATE AGENTS'!E46,FIND("(Q",'8F-ESTATE AGENTS'!E46)-2)</f>
        <v>Please provide a link to the law/regulation that imposes these restrictions on ownership type interests</v>
      </c>
      <c r="D421" s="42" t="str">
        <f>IF(OR('8F-ESTATE AGENTS'!B46="N",'8F-ESTATE AGENTS'!B46="NI"), "N",'8F-ESTATE AGENTS'!C46)</f>
        <v>Q8f.4.3a</v>
      </c>
      <c r="E421" s="42" t="s">
        <v>1260</v>
      </c>
      <c r="F421" s="42" t="str">
        <f>'8F-ESTATE AGENTS'!V46</f>
        <v>.</v>
      </c>
      <c r="G421" s="42" t="str">
        <f>'8F-ESTATE AGENTS'!AP46</f>
        <v>.</v>
      </c>
      <c r="H421" s="42">
        <f>'8F-ESTATE AGENTS'!AQ46</f>
        <v>0</v>
      </c>
      <c r="I421" s="11" t="str">
        <f t="shared" si="6"/>
        <v>.</v>
      </c>
    </row>
    <row r="422" spans="1:9" x14ac:dyDescent="0.25">
      <c r="A422" s="42" t="str">
        <f>'8F-ESTATE AGENTS'!B47</f>
        <v>E</v>
      </c>
      <c r="B422" s="42" t="str">
        <f>'8F-ESTATE AGENTS'!A47</f>
        <v>Q8f.2.6</v>
      </c>
      <c r="C422" s="42" t="str">
        <f>LEFT('8F-ESTATE AGENTS'!E47,FIND("(Q",'8F-ESTATE AGENTS'!E47)-2)</f>
        <v xml:space="preserve">Can non-real estate agents have voting rights in a real estate firm? </v>
      </c>
      <c r="D422" s="42" t="str">
        <f>IF(OR('8F-ESTATE AGENTS'!B47="N",'8F-ESTATE AGENTS'!B47="NI"), "N",'8F-ESTATE AGENTS'!C47)</f>
        <v>Q8f.4.4</v>
      </c>
      <c r="E422" s="42" t="s">
        <v>1403</v>
      </c>
      <c r="F422" s="42" t="str">
        <f>'8F-ESTATE AGENTS'!V47</f>
        <v>.</v>
      </c>
      <c r="G422" s="42" t="str">
        <f>'8F-ESTATE AGENTS'!AP47</f>
        <v>.</v>
      </c>
      <c r="H422" s="42">
        <f>'8F-ESTATE AGENTS'!AQ47</f>
        <v>0</v>
      </c>
      <c r="I422" s="11" t="str">
        <f t="shared" si="6"/>
        <v>.</v>
      </c>
    </row>
    <row r="423" spans="1:9" ht="50" x14ac:dyDescent="0.25">
      <c r="A423" s="42" t="str">
        <f>'8F-ESTATE AGENTS'!B48</f>
        <v>E</v>
      </c>
      <c r="B423" s="42" t="str">
        <f>'8F-ESTATE AGENTS'!A48</f>
        <v>Q8f.2.7</v>
      </c>
      <c r="C423" s="42" t="str">
        <f>LEFT('8F-ESTATE AGENTS'!E48,FIND("(Q",'8F-ESTATE AGENTS'!E48)-2)</f>
        <v>Are there restrictions on which firms can have voting rights in a real estate firm (whether imposed by law or self-regulation by professional bodies, or a combination of the two)?</v>
      </c>
      <c r="D423" s="42" t="str">
        <f>IF(OR('8F-ESTATE AGENTS'!B48="N",'8F-ESTATE AGENTS'!B48="NI"), "N",'8F-ESTATE AGENTS'!C48)</f>
        <v>Q8f.4.5</v>
      </c>
      <c r="E423" s="42" t="s">
        <v>1404</v>
      </c>
      <c r="F423" s="42" t="str">
        <f>'8F-ESTATE AGENTS'!V48</f>
        <v>any firm can have more than 49% of the voting rights in a real estate firm</v>
      </c>
      <c r="G423" s="42" t="str">
        <f>'8F-ESTATE AGENTS'!AP48</f>
        <v>.</v>
      </c>
      <c r="H423" s="42">
        <f>'8F-ESTATE AGENTS'!AQ48</f>
        <v>0</v>
      </c>
      <c r="I423" s="11" t="str">
        <f t="shared" si="6"/>
        <v>.</v>
      </c>
    </row>
    <row r="424" spans="1:9" ht="25" x14ac:dyDescent="0.25">
      <c r="A424" s="42" t="str">
        <f>'8F-ESTATE AGENTS'!B49</f>
        <v>I</v>
      </c>
      <c r="B424" s="42" t="str">
        <f>'8F-ESTATE AGENTS'!A49</f>
        <v>Q8f.2.7a</v>
      </c>
      <c r="C424" s="42" t="str">
        <f>LEFT('8F-ESTATE AGENTS'!E49,FIND("(Q",'8F-ESTATE AGENTS'!E49)-2)</f>
        <v>Please provide a link to the law/regulation that imposes these restrictions on voting rights</v>
      </c>
      <c r="D424" s="42" t="str">
        <f>IF(OR('8F-ESTATE AGENTS'!B49="N",'8F-ESTATE AGENTS'!B49="NI"), "N",'8F-ESTATE AGENTS'!C49)</f>
        <v>Q8f.4.5a</v>
      </c>
      <c r="E424" s="42" t="s">
        <v>1263</v>
      </c>
      <c r="F424" s="42" t="str">
        <f>'8F-ESTATE AGENTS'!V49</f>
        <v>.</v>
      </c>
      <c r="G424" s="42" t="str">
        <f>'8F-ESTATE AGENTS'!AP49</f>
        <v>.</v>
      </c>
      <c r="H424" s="42">
        <f>'8F-ESTATE AGENTS'!AQ49</f>
        <v>0</v>
      </c>
      <c r="I424" s="11" t="str">
        <f t="shared" si="6"/>
        <v>.</v>
      </c>
    </row>
    <row r="425" spans="1:9" ht="25" x14ac:dyDescent="0.25">
      <c r="A425" s="42" t="str">
        <f>'8F-ESTATE AGENTS'!B50</f>
        <v>E</v>
      </c>
      <c r="B425" s="42" t="str">
        <f>'8F-ESTATE AGENTS'!A50</f>
        <v>Q8f.2.8</v>
      </c>
      <c r="C425" s="42" t="str">
        <f>LEFT('8F-ESTATE AGENTS'!E50,FIND("(Q",'8F-ESTATE AGENTS'!E50)-2)</f>
        <v>Are the fees/tariffs that real estate agents or real estate firms charge for their services regulated (by government, parliament and/or by the profession itself)?</v>
      </c>
      <c r="D425" s="42" t="str">
        <f>IF(OR('8F-ESTATE AGENTS'!B50="N",'8F-ESTATE AGENTS'!B50="NI"), "N",'8F-ESTATE AGENTS'!C50)</f>
        <v>Q8f.4.6</v>
      </c>
      <c r="E425" s="42" t="s">
        <v>1363</v>
      </c>
      <c r="F425" s="42" t="str">
        <f>'8F-ESTATE AGENTS'!V50</f>
        <v>no</v>
      </c>
      <c r="G425" s="42" t="str">
        <f>'8F-ESTATE AGENTS'!AP50</f>
        <v>.</v>
      </c>
      <c r="H425" s="42">
        <f>'8F-ESTATE AGENTS'!AQ50</f>
        <v>0</v>
      </c>
      <c r="I425" s="11" t="str">
        <f t="shared" si="6"/>
        <v>.</v>
      </c>
    </row>
    <row r="426" spans="1:9" ht="25" x14ac:dyDescent="0.25">
      <c r="A426" s="42" t="str">
        <f>'8F-ESTATE AGENTS'!B52</f>
        <v>E</v>
      </c>
      <c r="B426" s="42" t="str">
        <f>'8F-ESTATE AGENTS'!A52</f>
        <v>Q8f.2.8a_i</v>
      </c>
      <c r="C426" s="42" t="str">
        <f>LEFT('8F-ESTATE AGENTS'!F$51,FIND("(Q",'8F-ESTATE AGENTS'!F$51)-2)&amp;" - "&amp;'8F-ESTATE AGENTS'!G52</f>
        <v>If fees/tariffs are regulated or self-regulated, what is the nature of these regulations? - Non-binding recommended fees/tariffs for some activities</v>
      </c>
      <c r="D426" s="42" t="str">
        <f>IF(OR('8F-ESTATE AGENTS'!B52="N",'8F-ESTATE AGENTS'!B52="NI"), "N",'8F-ESTATE AGENTS'!C52)</f>
        <v>Q8f.4.6a_i</v>
      </c>
      <c r="E426" s="42" t="s">
        <v>1265</v>
      </c>
      <c r="F426" s="42" t="str">
        <f>'8F-ESTATE AGENTS'!V52</f>
        <v>not applicable</v>
      </c>
      <c r="G426" s="42" t="str">
        <f>'8F-ESTATE AGENTS'!AP52</f>
        <v>.</v>
      </c>
      <c r="H426" s="42">
        <f>'8F-ESTATE AGENTS'!AQ52</f>
        <v>0</v>
      </c>
      <c r="I426" s="11" t="str">
        <f t="shared" si="6"/>
        <v>.</v>
      </c>
    </row>
    <row r="427" spans="1:9" ht="25" x14ac:dyDescent="0.25">
      <c r="A427" s="42" t="str">
        <f>'8F-ESTATE AGENTS'!B53</f>
        <v>E</v>
      </c>
      <c r="B427" s="42" t="str">
        <f>'8F-ESTATE AGENTS'!A53</f>
        <v>Q8f.2.8a_ii</v>
      </c>
      <c r="C427" s="42" t="str">
        <f>LEFT('8F-ESTATE AGENTS'!F$51,FIND("(Q",'8F-ESTATE AGENTS'!F$51)-2)&amp;" - "&amp;'8F-ESTATE AGENTS'!G53</f>
        <v>If fees/tariffs are regulated or self-regulated, what is the nature of these regulations? - Non-binding recommended fees/tariffs for all activities</v>
      </c>
      <c r="D427" s="42" t="str">
        <f>IF(OR('8F-ESTATE AGENTS'!B53="N",'8F-ESTATE AGENTS'!B53="NI"), "N",'8F-ESTATE AGENTS'!C53)</f>
        <v>Q8f.4.6a_ii</v>
      </c>
      <c r="E427" s="42" t="s">
        <v>1305</v>
      </c>
      <c r="F427" s="42" t="str">
        <f>'8F-ESTATE AGENTS'!V53</f>
        <v>not applicable</v>
      </c>
      <c r="G427" s="42" t="str">
        <f>'8F-ESTATE AGENTS'!AP53</f>
        <v>.</v>
      </c>
      <c r="H427" s="42">
        <f>'8F-ESTATE AGENTS'!AQ53</f>
        <v>0</v>
      </c>
      <c r="I427" s="11" t="str">
        <f t="shared" si="6"/>
        <v>.</v>
      </c>
    </row>
    <row r="428" spans="1:9" ht="25" x14ac:dyDescent="0.25">
      <c r="A428" s="42" t="str">
        <f>'8F-ESTATE AGENTS'!B54</f>
        <v>E</v>
      </c>
      <c r="B428" s="42" t="str">
        <f>'8F-ESTATE AGENTS'!A54</f>
        <v>Q8f.2.8a_iii</v>
      </c>
      <c r="C428" s="42" t="str">
        <f>LEFT('8F-ESTATE AGENTS'!F$51,FIND("(Q",'8F-ESTATE AGENTS'!F$51)-2)&amp;" - "&amp;'8F-ESTATE AGENTS'!G54</f>
        <v>If fees/tariffs are regulated or self-regulated, what is the nature of these regulations? - Binding maximum fees/tariffs for some activities</v>
      </c>
      <c r="D428" s="42" t="str">
        <f>IF(OR('8F-ESTATE AGENTS'!B54="N",'8F-ESTATE AGENTS'!B54="NI"), "N",'8F-ESTATE AGENTS'!C54)</f>
        <v>Q8f.4.6a_iii</v>
      </c>
      <c r="E428" s="42" t="s">
        <v>1306</v>
      </c>
      <c r="F428" s="42" t="str">
        <f>'8F-ESTATE AGENTS'!V54</f>
        <v>not applicable</v>
      </c>
      <c r="G428" s="42" t="str">
        <f>'8F-ESTATE AGENTS'!AP54</f>
        <v>.</v>
      </c>
      <c r="H428" s="42">
        <f>'8F-ESTATE AGENTS'!AQ54</f>
        <v>0</v>
      </c>
      <c r="I428" s="11" t="str">
        <f t="shared" si="6"/>
        <v>.</v>
      </c>
    </row>
    <row r="429" spans="1:9" ht="25" x14ac:dyDescent="0.25">
      <c r="A429" s="42" t="str">
        <f>'8F-ESTATE AGENTS'!B55</f>
        <v>E</v>
      </c>
      <c r="B429" s="42" t="str">
        <f>'8F-ESTATE AGENTS'!A55</f>
        <v>Q8f.2.8a_iv</v>
      </c>
      <c r="C429" s="42" t="str">
        <f>LEFT('8F-ESTATE AGENTS'!F$51,FIND("(Q",'8F-ESTATE AGENTS'!F$51)-2)&amp;" - "&amp;'8F-ESTATE AGENTS'!G55</f>
        <v>If fees/tariffs are regulated or self-regulated, what is the nature of these regulations? - Binding maximum fees/tariffs for all activities</v>
      </c>
      <c r="D429" s="42" t="str">
        <f>IF(OR('8F-ESTATE AGENTS'!B55="N",'8F-ESTATE AGENTS'!B55="NI"), "N",'8F-ESTATE AGENTS'!C55)</f>
        <v>Q8f.4.6a_iv</v>
      </c>
      <c r="E429" s="42" t="s">
        <v>1307</v>
      </c>
      <c r="F429" s="42" t="str">
        <f>'8F-ESTATE AGENTS'!V55</f>
        <v>not applicable</v>
      </c>
      <c r="G429" s="42" t="str">
        <f>'8F-ESTATE AGENTS'!AP55</f>
        <v>.</v>
      </c>
      <c r="H429" s="42">
        <f>'8F-ESTATE AGENTS'!AQ55</f>
        <v>0</v>
      </c>
      <c r="I429" s="11" t="str">
        <f t="shared" si="6"/>
        <v>.</v>
      </c>
    </row>
    <row r="430" spans="1:9" ht="25" x14ac:dyDescent="0.25">
      <c r="A430" s="42" t="str">
        <f>'8F-ESTATE AGENTS'!B56</f>
        <v>E</v>
      </c>
      <c r="B430" s="42" t="str">
        <f>'8F-ESTATE AGENTS'!A56</f>
        <v>Q8f.2.8a_v</v>
      </c>
      <c r="C430" s="42" t="str">
        <f>LEFT('8F-ESTATE AGENTS'!F$51,FIND("(Q",'8F-ESTATE AGENTS'!F$51)-2)&amp;" - "&amp;'8F-ESTATE AGENTS'!G56</f>
        <v xml:space="preserve">If fees/tariffs are regulated or self-regulated, what is the nature of these regulations? - Binding minimum or fixed fees/tariffs for some activities </v>
      </c>
      <c r="D430" s="42" t="str">
        <f>IF(OR('8F-ESTATE AGENTS'!B56="N",'8F-ESTATE AGENTS'!B56="NI"), "N",'8F-ESTATE AGENTS'!C56)</f>
        <v>Q8f.4.6a_v</v>
      </c>
      <c r="E430" s="42" t="s">
        <v>1269</v>
      </c>
      <c r="F430" s="42" t="str">
        <f>'8F-ESTATE AGENTS'!V56</f>
        <v>not applicable</v>
      </c>
      <c r="G430" s="42" t="str">
        <f>'8F-ESTATE AGENTS'!AP56</f>
        <v>.</v>
      </c>
      <c r="H430" s="42">
        <f>'8F-ESTATE AGENTS'!AQ56</f>
        <v>0</v>
      </c>
      <c r="I430" s="11" t="str">
        <f t="shared" si="6"/>
        <v>.</v>
      </c>
    </row>
    <row r="431" spans="1:9" ht="25" x14ac:dyDescent="0.25">
      <c r="A431" s="42" t="str">
        <f>'8F-ESTATE AGENTS'!B57</f>
        <v>E</v>
      </c>
      <c r="B431" s="42" t="str">
        <f>'8F-ESTATE AGENTS'!A57</f>
        <v>Q8f.2.8a_vi</v>
      </c>
      <c r="C431" s="42" t="str">
        <f>LEFT('8F-ESTATE AGENTS'!F$51,FIND("(Q",'8F-ESTATE AGENTS'!F$51)-2)&amp;" - "&amp;'8F-ESTATE AGENTS'!G57</f>
        <v xml:space="preserve">If fees/tariffs are regulated or self-regulated, what is the nature of these regulations? - Binding minimum or fixed fees/tariffs for all activities </v>
      </c>
      <c r="D431" s="42" t="str">
        <f>IF(OR('8F-ESTATE AGENTS'!B57="N",'8F-ESTATE AGENTS'!B57="NI"), "N",'8F-ESTATE AGENTS'!C57)</f>
        <v>Q8f.4.6a_vi</v>
      </c>
      <c r="E431" s="42" t="s">
        <v>1336</v>
      </c>
      <c r="F431" s="42" t="str">
        <f>'8F-ESTATE AGENTS'!V57</f>
        <v>not applicable</v>
      </c>
      <c r="G431" s="42" t="str">
        <f>'8F-ESTATE AGENTS'!AP57</f>
        <v>.</v>
      </c>
      <c r="H431" s="42">
        <f>'8F-ESTATE AGENTS'!AQ57</f>
        <v>0</v>
      </c>
      <c r="I431" s="11" t="str">
        <f t="shared" si="6"/>
        <v>.</v>
      </c>
    </row>
    <row r="432" spans="1:9" ht="25" x14ac:dyDescent="0.25">
      <c r="A432" s="42" t="str">
        <f>'8F-ESTATE AGENTS'!B58</f>
        <v>I</v>
      </c>
      <c r="B432" s="42" t="str">
        <f>'8F-ESTATE AGENTS'!A58</f>
        <v>Q8f.2.8b</v>
      </c>
      <c r="C432" s="42" t="str">
        <f>LEFT('8F-ESTATE AGENTS'!F58,FIND("(Q",'8F-ESTATE AGENTS'!F58)-2)</f>
        <v>Please provide a link to the law/regulation that determines if fees/tariffs are regulated, by whom and how</v>
      </c>
      <c r="D432" s="42" t="str">
        <f>IF(OR('8F-ESTATE AGENTS'!B58="N",'8F-ESTATE AGENTS'!B58="NI"), "N",'8F-ESTATE AGENTS'!C58)</f>
        <v>Q8f.4.6b</v>
      </c>
      <c r="E432" s="42" t="s">
        <v>1271</v>
      </c>
      <c r="F432" s="42" t="str">
        <f>'8F-ESTATE AGENTS'!V58</f>
        <v>.</v>
      </c>
      <c r="G432" s="42" t="str">
        <f>'8F-ESTATE AGENTS'!AP58</f>
        <v>.</v>
      </c>
      <c r="H432" s="42">
        <f>'8F-ESTATE AGENTS'!AQ58</f>
        <v>0</v>
      </c>
      <c r="I432" s="11" t="str">
        <f t="shared" si="6"/>
        <v>.</v>
      </c>
    </row>
    <row r="433" spans="1:9" ht="50" x14ac:dyDescent="0.25">
      <c r="A433" s="42" t="str">
        <f>'8F-ESTATE AGENTS'!B59</f>
        <v>E</v>
      </c>
      <c r="B433" s="42" t="str">
        <f>'8F-ESTATE AGENTS'!A59</f>
        <v>Q8f.2.9</v>
      </c>
      <c r="C433" s="42" t="str">
        <f>LEFT('8F-ESTATE AGENTS'!E59,FIND("(Q",'8F-ESTATE AGENTS'!E59)-2)</f>
        <v>Provided that advertising is neither false, misleading nor deceptive, are there restrictions on advertising and marketing by real estate agents and/or real estate firms (whether imposed by law or self-regulation by professional bodies, or a combination of the two)?</v>
      </c>
      <c r="D433" s="42" t="str">
        <f>IF(OR('8F-ESTATE AGENTS'!B59="N",'8F-ESTATE AGENTS'!B59="NI"), "N",'8F-ESTATE AGENTS'!C59)</f>
        <v>Q8f.4.7</v>
      </c>
      <c r="E433" s="42" t="s">
        <v>1365</v>
      </c>
      <c r="F433" s="42" t="str">
        <f>'8F-ESTATE AGENTS'!V59</f>
        <v>no (all forms of advertising and marketing are allowed)</v>
      </c>
      <c r="G433" s="42" t="str">
        <f>'8F-ESTATE AGENTS'!AP59</f>
        <v>.</v>
      </c>
      <c r="H433" s="42">
        <f>'8F-ESTATE AGENTS'!AQ59</f>
        <v>0</v>
      </c>
      <c r="I433" s="11" t="str">
        <f t="shared" si="6"/>
        <v>.</v>
      </c>
    </row>
    <row r="434" spans="1:9" ht="25" x14ac:dyDescent="0.25">
      <c r="A434" s="42" t="str">
        <f>'8F-ESTATE AGENTS'!B60</f>
        <v>I</v>
      </c>
      <c r="B434" s="42" t="str">
        <f>'8F-ESTATE AGENTS'!A60</f>
        <v>Q8f.2.9a</v>
      </c>
      <c r="C434" s="42" t="str">
        <f>LEFT('8F-ESTATE AGENTS'!E60,FIND("(Q",'8F-ESTATE AGENTS'!E60)-2)</f>
        <v>Please provide a link to the law/regulation that imposes these restrictions, and indicate which article/comma</v>
      </c>
      <c r="D434" s="42" t="str">
        <f>IF(OR('8F-ESTATE AGENTS'!B60="N",'8F-ESTATE AGENTS'!B60="NI"), "N",'8F-ESTATE AGENTS'!C60)</f>
        <v>Q8f.4.7a</v>
      </c>
      <c r="E434" s="42" t="s">
        <v>1311</v>
      </c>
      <c r="F434" s="42" t="str">
        <f>'8F-ESTATE AGENTS'!V60</f>
        <v>.</v>
      </c>
      <c r="G434" s="42" t="str">
        <f>'8F-ESTATE AGENTS'!AP60</f>
        <v>.</v>
      </c>
      <c r="H434" s="42">
        <f>'8F-ESTATE AGENTS'!AQ60</f>
        <v>0</v>
      </c>
      <c r="I434" s="11" t="str">
        <f t="shared" si="6"/>
        <v>.</v>
      </c>
    </row>
    <row r="435" spans="1:9" ht="37.5" x14ac:dyDescent="0.25">
      <c r="A435" s="42" t="str">
        <f>'8F-ESTATE AGENTS'!B61</f>
        <v>E</v>
      </c>
      <c r="B435" s="42" t="str">
        <f>'8F-ESTATE AGENTS'!A61</f>
        <v>Q8f.2.10</v>
      </c>
      <c r="C435" s="42" t="str">
        <f>LEFT('8F-ESTATE AGENTS'!E61,FIND("(Q",'8F-ESTATE AGENTS'!E61)-2)</f>
        <v>Are there restrictions on inter-professional business co-operation between real estate agents and other professionals (e.g. partnerships, joint ventures) whether imposed by law or self-regulation by professional bodies, or a combination of the two?</v>
      </c>
      <c r="D435" s="42" t="str">
        <f>IF(OR('8F-ESTATE AGENTS'!B61="N",'8F-ESTATE AGENTS'!B61="NI"), "N",'8F-ESTATE AGENTS'!C61)</f>
        <v>Q8f.4.8</v>
      </c>
      <c r="E435" s="42" t="s">
        <v>1405</v>
      </c>
      <c r="F435" s="42" t="str">
        <f>'8F-ESTATE AGENTS'!V61</f>
        <v>some restrictions to avoid conflicts of interest</v>
      </c>
      <c r="G435" s="42" t="str">
        <f>'8F-ESTATE AGENTS'!AP61</f>
        <v>.</v>
      </c>
      <c r="H435" s="42">
        <f>'8F-ESTATE AGENTS'!AQ61</f>
        <v>0</v>
      </c>
      <c r="I435" s="11" t="str">
        <f t="shared" si="6"/>
        <v>.</v>
      </c>
    </row>
    <row r="436" spans="1:9" ht="25" x14ac:dyDescent="0.25">
      <c r="A436" s="42" t="str">
        <f>'8F-ESTATE AGENTS'!B62</f>
        <v>I</v>
      </c>
      <c r="B436" s="42" t="str">
        <f>'8F-ESTATE AGENTS'!A62</f>
        <v>Q8f.2.10a</v>
      </c>
      <c r="C436" s="42" t="str">
        <f>LEFT('8F-ESTATE AGENTS'!E62,FIND("(Q",'8F-ESTATE AGENTS'!E62)-2)</f>
        <v xml:space="preserve">Please provide a link to the law/regulation that imposes these restrictions </v>
      </c>
      <c r="D436" s="42" t="str">
        <f>IF(OR('8F-ESTATE AGENTS'!B62="N",'8F-ESTATE AGENTS'!B62="NI"), "N",'8F-ESTATE AGENTS'!C62)</f>
        <v>Q8f.4.8a</v>
      </c>
      <c r="E436" s="42" t="s">
        <v>1311</v>
      </c>
      <c r="F436" s="42" t="str">
        <f>'8F-ESTATE AGENTS'!V62</f>
        <v>.</v>
      </c>
      <c r="G436" s="42" t="str">
        <f>'8F-ESTATE AGENTS'!AP62</f>
        <v>.</v>
      </c>
      <c r="H436" s="42">
        <f>'8F-ESTATE AGENTS'!AQ62</f>
        <v>0</v>
      </c>
      <c r="I436" s="11" t="str">
        <f t="shared" si="6"/>
        <v>.</v>
      </c>
    </row>
    <row r="437" spans="1:9" ht="37.5" x14ac:dyDescent="0.25">
      <c r="A437" s="42" t="str">
        <f>'8F-ESTATE AGENTS'!B64</f>
        <v>NI</v>
      </c>
      <c r="B437" s="42" t="str">
        <f>'8F-ESTATE AGENTS'!A64</f>
        <v>Q8f.3.1</v>
      </c>
      <c r="C437" s="42" t="str">
        <f>LEFT('8F-ESTATE AGENTS'!E64,FIND("(Q",'8F-ESTATE AGENTS'!E64)-2)</f>
        <v>If real estate agents and their clients can negotiate the fees/tariffs, is there information easily available to consumers about the fact that fees/tariffs can be negotiated?</v>
      </c>
      <c r="D437" s="42" t="str">
        <f>IF(OR('8F-ESTATE AGENTS'!B64="N",'8F-ESTATE AGENTS'!B64="NI"), "N",'8F-ESTATE AGENTS'!C64)</f>
        <v>N</v>
      </c>
      <c r="E437" s="42" t="s">
        <v>0</v>
      </c>
      <c r="F437" s="42" t="str">
        <f>'8F-ESTATE AGENTS'!V64</f>
        <v/>
      </c>
      <c r="G437" s="42" t="str">
        <f>'8F-ESTATE AGENTS'!AP64</f>
        <v>.</v>
      </c>
      <c r="H437" s="42">
        <f>'8F-ESTATE AGENTS'!AQ64</f>
        <v>0</v>
      </c>
      <c r="I437" s="11" t="str">
        <f t="shared" si="6"/>
        <v>.</v>
      </c>
    </row>
    <row r="438" spans="1:9" ht="25" x14ac:dyDescent="0.25">
      <c r="A438" s="42" t="str">
        <f>'8F-ESTATE AGENTS'!B65</f>
        <v>NI</v>
      </c>
      <c r="B438" s="42" t="str">
        <f>'8F-ESTATE AGENTS'!A65</f>
        <v>Q8f.3.1a</v>
      </c>
      <c r="C438" s="42" t="str">
        <f>LEFT('8F-ESTATE AGENTS'!E65,FIND("(Q",'8F-ESTATE AGENTS'!E65)-2)</f>
        <v>Please, provide evidence of the availability of this information (e.g. information campaign after liberalization of fees, website, or other)</v>
      </c>
      <c r="D438" s="42" t="str">
        <f>IF(OR('8F-ESTATE AGENTS'!B65="N",'8F-ESTATE AGENTS'!B65="NI"), "N",'8F-ESTATE AGENTS'!C65)</f>
        <v>N</v>
      </c>
      <c r="E438" s="42" t="s">
        <v>0</v>
      </c>
      <c r="F438" s="42" t="str">
        <f>'8F-ESTATE AGENTS'!V65</f>
        <v/>
      </c>
      <c r="G438" s="42" t="str">
        <f>'8F-ESTATE AGENTS'!AP65</f>
        <v>.</v>
      </c>
      <c r="H438" s="42">
        <f>'8F-ESTATE AGENTS'!AQ65</f>
        <v>0</v>
      </c>
      <c r="I438" s="11" t="str">
        <f t="shared" si="6"/>
        <v>.</v>
      </c>
    </row>
    <row r="439" spans="1:9" ht="25" x14ac:dyDescent="0.25">
      <c r="A439" s="42" t="str">
        <f>'8F-ESTATE AGENTS'!B66</f>
        <v>NI</v>
      </c>
      <c r="B439" s="42" t="str">
        <f>'8F-ESTATE AGENTS'!A66</f>
        <v>Q8f.3.2</v>
      </c>
      <c r="C439" s="42" t="str">
        <f>LEFT('8F-ESTATE AGENTS'!E66,FIND("(Q",'8F-ESTATE AGENTS'!E66)-2)</f>
        <v>If fees/tariffs can be negotiated, is there information easily available to the public about the level of these fees/tariffs (e.g. a price comparison website)?</v>
      </c>
      <c r="D439" s="42" t="str">
        <f>IF(OR('8F-ESTATE AGENTS'!B66="N",'8F-ESTATE AGENTS'!B66="NI"), "N",'8F-ESTATE AGENTS'!C66)</f>
        <v>N</v>
      </c>
      <c r="E439" s="42" t="s">
        <v>0</v>
      </c>
      <c r="F439" s="42" t="str">
        <f>'8F-ESTATE AGENTS'!V66</f>
        <v/>
      </c>
      <c r="G439" s="42" t="str">
        <f>'8F-ESTATE AGENTS'!AP66</f>
        <v>.</v>
      </c>
      <c r="H439" s="42">
        <f>'8F-ESTATE AGENTS'!AQ66</f>
        <v>0</v>
      </c>
      <c r="I439" s="11" t="str">
        <f t="shared" si="6"/>
        <v>.</v>
      </c>
    </row>
    <row r="440" spans="1:9" x14ac:dyDescent="0.25">
      <c r="A440" s="42" t="str">
        <f>'8F-ESTATE AGENTS'!B67</f>
        <v>NI</v>
      </c>
      <c r="B440" s="42" t="str">
        <f>'8F-ESTATE AGENTS'!A67</f>
        <v>Q8f.3.2a</v>
      </c>
      <c r="C440" s="42" t="str">
        <f>LEFT('8F-ESTATE AGENTS'!E67,FIND("(Q",'8F-ESTATE AGENTS'!E67)-2)</f>
        <v>Please, provide a link to this information</v>
      </c>
      <c r="D440" s="42" t="str">
        <f>IF(OR('8F-ESTATE AGENTS'!B67="N",'8F-ESTATE AGENTS'!B67="NI"), "N",'8F-ESTATE AGENTS'!C67)</f>
        <v>N</v>
      </c>
      <c r="E440" s="42" t="s">
        <v>0</v>
      </c>
      <c r="F440" s="42" t="str">
        <f>'8F-ESTATE AGENTS'!V67</f>
        <v/>
      </c>
      <c r="G440" s="42" t="str">
        <f>'8F-ESTATE AGENTS'!AP67</f>
        <v>.</v>
      </c>
      <c r="H440" s="42">
        <f>'8F-ESTATE AGENTS'!AQ67</f>
        <v>0</v>
      </c>
      <c r="I440" s="11" t="str">
        <f t="shared" si="6"/>
        <v>.</v>
      </c>
    </row>
    <row r="441" spans="1:9" ht="25" x14ac:dyDescent="0.25">
      <c r="A441" s="42" t="str">
        <f>'8F-ESTATE AGENTS'!B68</f>
        <v>NI</v>
      </c>
      <c r="B441" s="42" t="str">
        <f>'8F-ESTATE AGENTS'!A68</f>
        <v>Q8f.3.3</v>
      </c>
      <c r="C441" s="42" t="str">
        <f>LEFT('8F-ESTATE AGENTS'!E68,FIND("(Q",'8F-ESTATE AGENTS'!E68)-2)</f>
        <v>Is there any organization that collects data on professional performance (especially on errors and misconduct)?</v>
      </c>
      <c r="D441" s="42" t="str">
        <f>IF(OR('8F-ESTATE AGENTS'!B68="N",'8F-ESTATE AGENTS'!B68="NI"), "N",'8F-ESTATE AGENTS'!C68)</f>
        <v>N</v>
      </c>
      <c r="E441" s="42" t="s">
        <v>0</v>
      </c>
      <c r="F441" s="42" t="str">
        <f>'8F-ESTATE AGENTS'!V68</f>
        <v/>
      </c>
      <c r="G441" s="42" t="str">
        <f>'8F-ESTATE AGENTS'!AP68</f>
        <v>.</v>
      </c>
      <c r="H441" s="42">
        <f>'8F-ESTATE AGENTS'!AQ68</f>
        <v>0</v>
      </c>
      <c r="I441" s="11" t="str">
        <f t="shared" si="6"/>
        <v>.</v>
      </c>
    </row>
    <row r="442" spans="1:9" ht="25" x14ac:dyDescent="0.25">
      <c r="A442" s="42" t="str">
        <f>'8F-ESTATE AGENTS'!B69</f>
        <v>NI</v>
      </c>
      <c r="B442" s="42" t="str">
        <f>'8F-ESTATE AGENTS'!A69</f>
        <v>Q8f.3.3a</v>
      </c>
      <c r="C442" s="42" t="str">
        <f>LEFT('8F-ESTATE AGENTS'!E69,FIND("(Q",'8F-ESTATE AGENTS'!E69)-2)</f>
        <v>Please, link the website where the data are made available or explain who collects this information and what type of information</v>
      </c>
      <c r="D442" s="42" t="str">
        <f>IF(OR('8F-ESTATE AGENTS'!B69="N",'8F-ESTATE AGENTS'!B69="NI"), "N",'8F-ESTATE AGENTS'!C69)</f>
        <v>N</v>
      </c>
      <c r="E442" s="42" t="s">
        <v>0</v>
      </c>
      <c r="F442" s="42" t="str">
        <f>'8F-ESTATE AGENTS'!V69</f>
        <v/>
      </c>
      <c r="G442" s="42" t="str">
        <f>'8F-ESTATE AGENTS'!AP69</f>
        <v>.</v>
      </c>
      <c r="H442" s="42">
        <f>'8F-ESTATE AGENTS'!AQ69</f>
        <v>0</v>
      </c>
      <c r="I442" s="11" t="str">
        <f t="shared" si="6"/>
        <v>.</v>
      </c>
    </row>
    <row r="443" spans="1:9" ht="25" x14ac:dyDescent="0.25">
      <c r="A443" s="42" t="str">
        <f>'8F-ESTATE AGENTS'!B70</f>
        <v>N</v>
      </c>
      <c r="B443" s="42" t="str">
        <f>'8F-ESTATE AGENTS'!A70</f>
        <v>Q8f.3.4</v>
      </c>
      <c r="C443" s="42" t="str">
        <f>LEFT('8F-ESTATE AGENTS'!E70,FIND("(Q",'8F-ESTATE AGENTS'!E70)-2)</f>
        <v>Are there mechanisms in place for consumers to report experiences of sub-optimal professional performance?</v>
      </c>
      <c r="D443" s="42" t="str">
        <f>IF(OR('8F-ESTATE AGENTS'!B70="N",'8F-ESTATE AGENTS'!B70="NI"), "N",'8F-ESTATE AGENTS'!C70)</f>
        <v>N</v>
      </c>
      <c r="E443" s="42" t="s">
        <v>0</v>
      </c>
      <c r="F443" s="42" t="str">
        <f>'8F-ESTATE AGENTS'!V70</f>
        <v/>
      </c>
      <c r="G443" s="42" t="str">
        <f>'8F-ESTATE AGENTS'!AP70</f>
        <v>.</v>
      </c>
      <c r="H443" s="42">
        <f>'8F-ESTATE AGENTS'!AQ70</f>
        <v>0</v>
      </c>
      <c r="I443" s="11" t="str">
        <f t="shared" si="6"/>
        <v>.</v>
      </c>
    </row>
    <row r="444" spans="1:9" ht="25" x14ac:dyDescent="0.25">
      <c r="A444" s="42" t="str">
        <f>'8F-ESTATE AGENTS'!B72</f>
        <v>N</v>
      </c>
      <c r="B444" s="42" t="str">
        <f>'8F-ESTATE AGENTS'!A72</f>
        <v>Q8f.4.1</v>
      </c>
      <c r="C444" s="42" t="str">
        <f>LEFT('8F-ESTATE AGENTS'!E72,FIND("(Q",'8F-ESTATE AGENTS'!E72)-2)</f>
        <v>Is nationality or citizenship required for a real estate agent to practice in your country?</v>
      </c>
      <c r="D444" s="42" t="str">
        <f>IF(OR('8F-ESTATE AGENTS'!B72="N",'8F-ESTATE AGENTS'!B72="NI"), "N",'8F-ESTATE AGENTS'!C72)</f>
        <v>N</v>
      </c>
      <c r="E444" s="42" t="s">
        <v>0</v>
      </c>
      <c r="F444" s="42" t="str">
        <f>'8F-ESTATE AGENTS'!V72</f>
        <v/>
      </c>
      <c r="G444" s="42" t="str">
        <f>'8F-ESTATE AGENTS'!AP72</f>
        <v>.</v>
      </c>
      <c r="H444" s="42">
        <f>'8F-ESTATE AGENTS'!AQ72</f>
        <v>0</v>
      </c>
      <c r="I444" s="11" t="str">
        <f t="shared" si="6"/>
        <v>.</v>
      </c>
    </row>
    <row r="445" spans="1:9" x14ac:dyDescent="0.25">
      <c r="A445" s="42" t="str">
        <f>'8F-ESTATE AGENTS'!B73</f>
        <v>NI</v>
      </c>
      <c r="B445" s="42" t="str">
        <f>'8F-ESTATE AGENTS'!A73</f>
        <v>Q8f.4.1a</v>
      </c>
      <c r="C445" s="42" t="str">
        <f>LEFT('8F-ESTATE AGENTS'!E73,FIND("(Q",'8F-ESTATE AGENTS'!E73)-2)</f>
        <v>Please provide a link to the law/regulation that establishes such a requirement</v>
      </c>
      <c r="D445" s="42" t="str">
        <f>IF(OR('8F-ESTATE AGENTS'!B73="N",'8F-ESTATE AGENTS'!B73="NI"), "N",'8F-ESTATE AGENTS'!C73)</f>
        <v>N</v>
      </c>
      <c r="E445" s="42" t="s">
        <v>0</v>
      </c>
      <c r="F445" s="42" t="str">
        <f>'8F-ESTATE AGENTS'!V73</f>
        <v/>
      </c>
      <c r="G445" s="42" t="str">
        <f>'8F-ESTATE AGENTS'!AP73</f>
        <v>.</v>
      </c>
      <c r="H445" s="42">
        <f>'8F-ESTATE AGENTS'!AQ73</f>
        <v>0</v>
      </c>
      <c r="I445" s="11" t="str">
        <f t="shared" si="6"/>
        <v>.</v>
      </c>
    </row>
    <row r="446" spans="1:9" ht="25" x14ac:dyDescent="0.25">
      <c r="A446" s="42" t="str">
        <f>'8F-ESTATE AGENTS'!B74</f>
        <v>E</v>
      </c>
      <c r="B446" s="42" t="str">
        <f>'8F-ESTATE AGENTS'!A74</f>
        <v>Q8f.4.2</v>
      </c>
      <c r="C446" s="42" t="str">
        <f>LEFT('8F-ESTATE AGENTS'!E74,FIND("(Q",'8F-ESTATE AGENTS'!E74)-2)</f>
        <v xml:space="preserve">Do laws or regulations establish a clear and transparent process for recognizing education titles that have been earned abroad in the case of real estate agents? </v>
      </c>
      <c r="D446" s="42" t="str">
        <f>IF(OR('8F-ESTATE AGENTS'!B74="N",'8F-ESTATE AGENTS'!B74="NI"), "N",'8F-ESTATE AGENTS'!C74)</f>
        <v>Q8f.5.2</v>
      </c>
      <c r="E446" s="42" t="s">
        <v>1406</v>
      </c>
      <c r="F446" s="42" t="str">
        <f>'8F-ESTATE AGENTS'!V74</f>
        <v>No</v>
      </c>
      <c r="G446" s="42" t="str">
        <f>'8F-ESTATE AGENTS'!AP74</f>
        <v>.</v>
      </c>
      <c r="H446" s="42">
        <f>'8F-ESTATE AGENTS'!AQ74</f>
        <v>0</v>
      </c>
      <c r="I446" s="11" t="str">
        <f t="shared" si="6"/>
        <v>.</v>
      </c>
    </row>
    <row r="447" spans="1:9" ht="25" x14ac:dyDescent="0.25">
      <c r="A447" s="42" t="str">
        <f>'8F-ESTATE AGENTS'!B75</f>
        <v>NI</v>
      </c>
      <c r="B447" s="42" t="str">
        <f>'8F-ESTATE AGENTS'!A75</f>
        <v>Q8f.4.2a</v>
      </c>
      <c r="C447" s="42" t="str">
        <f>LEFT('8F-ESTATE AGENTS'!E75,FIND("(Q",'8F-ESTATE AGENTS'!E75)-2)</f>
        <v>Please provide a link to the law/regulation that establishes such a process, and indicate the relevant articles</v>
      </c>
      <c r="D447" s="42" t="str">
        <f>IF(OR('8F-ESTATE AGENTS'!B75="N",'8F-ESTATE AGENTS'!B75="NI"), "N",'8F-ESTATE AGENTS'!C75)</f>
        <v>N</v>
      </c>
      <c r="E447" s="42" t="s">
        <v>0</v>
      </c>
      <c r="F447" s="42" t="str">
        <f>'8F-ESTATE AGENTS'!V75</f>
        <v/>
      </c>
      <c r="G447" s="42" t="str">
        <f>'8F-ESTATE AGENTS'!AP75</f>
        <v>.</v>
      </c>
      <c r="H447" s="42">
        <f>'8F-ESTATE AGENTS'!AQ75</f>
        <v>0</v>
      </c>
      <c r="I447" s="11" t="str">
        <f t="shared" si="6"/>
        <v>.</v>
      </c>
    </row>
    <row r="448" spans="1:9" ht="25" x14ac:dyDescent="0.25">
      <c r="A448" s="42" t="str">
        <f>'8F-ESTATE AGENTS'!B76</f>
        <v>E</v>
      </c>
      <c r="B448" s="42" t="str">
        <f>'8F-ESTATE AGENTS'!A76</f>
        <v>Q8f.4.3</v>
      </c>
      <c r="C448" s="42" t="str">
        <f>LEFT('8F-ESTATE AGENTS'!E76,FIND("(Q",'8F-ESTATE AGENTS'!E76)-2)</f>
        <v>Are real estate agents that have acquired their qualifications in a foreign country required to take a local examination in order to practice?</v>
      </c>
      <c r="D448" s="42" t="str">
        <f>IF(OR('8F-ESTATE AGENTS'!B76="N",'8F-ESTATE AGENTS'!B76="NI"), "N",'8F-ESTATE AGENTS'!C76)</f>
        <v>Q8f.5.3</v>
      </c>
      <c r="E448" s="42" t="s">
        <v>1407</v>
      </c>
      <c r="F448" s="42" t="str">
        <f>'8F-ESTATE AGENTS'!V76</f>
        <v>yes</v>
      </c>
      <c r="G448" s="42" t="str">
        <f>'8F-ESTATE AGENTS'!AP76</f>
        <v>.</v>
      </c>
      <c r="H448" s="42">
        <f>'8F-ESTATE AGENTS'!AQ76</f>
        <v>0</v>
      </c>
      <c r="I448" s="11" t="str">
        <f t="shared" si="6"/>
        <v>.</v>
      </c>
    </row>
    <row r="449" spans="1:9" ht="25" x14ac:dyDescent="0.25">
      <c r="A449" s="42" t="str">
        <f>'8F-ESTATE AGENTS'!B77</f>
        <v>NI</v>
      </c>
      <c r="B449" s="42" t="str">
        <f>'8F-ESTATE AGENTS'!A77</f>
        <v>Q8f.4.3a</v>
      </c>
      <c r="C449" s="42" t="str">
        <f>LEFT('8F-ESTATE AGENTS'!E77,FIND("(Q",'8F-ESTATE AGENTS'!E77)-2)</f>
        <v>Please provide a link to the law/regulation that requires this exam, and indicate the relevant articles</v>
      </c>
      <c r="D449" s="42" t="str">
        <f>IF(OR('8F-ESTATE AGENTS'!B77="N",'8F-ESTATE AGENTS'!B77="NI"), "N",'8F-ESTATE AGENTS'!C77)</f>
        <v>N</v>
      </c>
      <c r="E449" s="42" t="s">
        <v>0</v>
      </c>
      <c r="F449" s="42" t="str">
        <f>'8F-ESTATE AGENTS'!V77</f>
        <v/>
      </c>
      <c r="G449" s="42" t="str">
        <f>'8F-ESTATE AGENTS'!AP77</f>
        <v>.</v>
      </c>
      <c r="H449" s="42">
        <f>'8F-ESTATE AGENTS'!AQ77</f>
        <v>0</v>
      </c>
      <c r="I449" s="11" t="str">
        <f t="shared" si="6"/>
        <v>.</v>
      </c>
    </row>
    <row r="450" spans="1:9" ht="25" x14ac:dyDescent="0.25">
      <c r="A450" s="42" t="str">
        <f>'8F-ESTATE AGENTS'!B78</f>
        <v>I</v>
      </c>
      <c r="B450" s="42" t="str">
        <f>'8F-ESTATE AGENTS'!A78</f>
        <v>Q8f.4.4</v>
      </c>
      <c r="C450" s="42" t="str">
        <f>LEFT('8F-ESTATE AGENTS'!E78,FIND("(Q",'8F-ESTATE AGENTS'!E78)-2)</f>
        <v>Has your country engaged in Mutual Recognition Agreements (MRAs) of real estate agents with other countries?</v>
      </c>
      <c r="D450" s="42" t="str">
        <f>IF(OR('8F-ESTATE AGENTS'!B78="N",'8F-ESTATE AGENTS'!B78="NI"), "N",'8F-ESTATE AGENTS'!C78)</f>
        <v>Q8f.5.1</v>
      </c>
      <c r="E450" s="42" t="s">
        <v>1408</v>
      </c>
      <c r="F450" s="42" t="str">
        <f>'8F-ESTATE AGENTS'!V78</f>
        <v>yes (at least with some countries)</v>
      </c>
      <c r="G450" s="42" t="str">
        <f>'8F-ESTATE AGENTS'!AP78</f>
        <v>.</v>
      </c>
      <c r="H450" s="42">
        <f>'8F-ESTATE AGENTS'!AQ78</f>
        <v>0</v>
      </c>
      <c r="I450" s="11" t="str">
        <f t="shared" si="6"/>
        <v>.</v>
      </c>
    </row>
    <row r="451" spans="1:9" x14ac:dyDescent="0.25">
      <c r="A451" s="42" t="str">
        <f>'8F-ESTATE AGENTS'!B79</f>
        <v>I</v>
      </c>
      <c r="B451" s="42" t="str">
        <f>'8F-ESTATE AGENTS'!A79</f>
        <v>Q8f.4.4a</v>
      </c>
      <c r="C451" s="42" t="str">
        <f>LEFT('8F-ESTATE AGENTS'!E79,FIND("(Q",'8F-ESTATE AGENTS'!E79)-2)</f>
        <v>Please provide a link to at least one of these MRAs</v>
      </c>
      <c r="D451" s="42" t="str">
        <f>IF(OR('8F-ESTATE AGENTS'!B79="N",'8F-ESTATE AGENTS'!B79="NI"), "N",'8F-ESTATE AGENTS'!C79)</f>
        <v>Q8f.5.1a</v>
      </c>
      <c r="E451" s="42" t="s">
        <v>1343</v>
      </c>
      <c r="F451" s="42" t="str">
        <f>'8F-ESTATE AGENTS'!V79</f>
        <v>.</v>
      </c>
      <c r="G451" s="42" t="str">
        <f>'8F-ESTATE AGENTS'!AP79</f>
        <v>.</v>
      </c>
      <c r="H451" s="42">
        <f>'8F-ESTATE AGENTS'!AQ79</f>
        <v>0</v>
      </c>
      <c r="I451" s="11" t="str">
        <f t="shared" ref="I451" si="7">IF(H451=0,".",H451)</f>
        <v>.</v>
      </c>
    </row>
  </sheetData>
  <sheetProtection algorithmName="SHA-512" hashValue="kX3CrSYpsB1ztZESPKgN8UB1kcX0dVbEGZ8cCrWTfq6SDxjGsJ/K2keNqLRHmL+SG/Q+uJ0timsHvuxIlx+pBw==" saltValue="VjQ6IAqyWRGq8x+Npxzd5Q==" spinCount="100000" sheet="1" objects="1" scenarios="1"/>
  <autoFilter ref="A1:G444" xr:uid="{00000000-0009-0000-0000-000008000000}"/>
  <pageMargins left="0.7" right="0.7" top="0.75" bottom="0.75" header="0.3" footer="0.3"/>
  <pageSetup paperSize="9" orientation="portrait" r:id="rId1"/>
  <headerFooter>
    <oddFooter>&amp;C_x000D_&amp;1#&amp;"Calibri"&amp;10&amp;K0000FF Restricted Use - À usage restreint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4"/>
  <dimension ref="A1:AM1081"/>
  <sheetViews>
    <sheetView topLeftCell="D4" zoomScale="85" zoomScaleNormal="85" workbookViewId="0">
      <selection activeCell="D12" sqref="D12:E12"/>
    </sheetView>
  </sheetViews>
  <sheetFormatPr defaultColWidth="9.1796875" defaultRowHeight="11.5" x14ac:dyDescent="0.25"/>
  <cols>
    <col min="1" max="1" width="13.1796875" style="45" customWidth="1"/>
    <col min="2" max="2" width="20.26953125" style="45" customWidth="1"/>
    <col min="3" max="3" width="2" style="45" customWidth="1"/>
    <col min="4" max="4" width="25.54296875" style="45" customWidth="1"/>
    <col min="5" max="5" width="21.81640625" style="45" customWidth="1"/>
    <col min="6" max="6" width="23.26953125" style="45" customWidth="1"/>
    <col min="7" max="7" width="15" style="45" customWidth="1"/>
    <col min="8" max="8" width="13.81640625" style="45" customWidth="1"/>
    <col min="9" max="9" width="17.7265625" style="45" customWidth="1"/>
    <col min="10" max="10" width="25" style="45" customWidth="1"/>
    <col min="11" max="11" width="19.1796875" style="45" customWidth="1"/>
    <col min="12" max="12" width="18.453125" style="45" customWidth="1"/>
    <col min="13" max="13" width="19.1796875" style="45" customWidth="1"/>
    <col min="14" max="14" width="19" style="45" customWidth="1"/>
    <col min="15" max="15" width="22.1796875" style="45" customWidth="1"/>
    <col min="16" max="16" width="16.26953125" style="45" customWidth="1"/>
    <col min="17" max="17" width="14.54296875" style="45" customWidth="1"/>
    <col min="18" max="18" width="3" style="45" customWidth="1"/>
    <col min="19" max="19" width="23" style="45" customWidth="1"/>
    <col min="20" max="20" width="3" style="45" customWidth="1"/>
    <col min="21" max="21" width="13.26953125" style="45" customWidth="1"/>
    <col min="22" max="22" width="11.7265625" style="45" customWidth="1"/>
    <col min="23" max="23" width="12.26953125" style="45" customWidth="1"/>
    <col min="24" max="24" width="12" style="45" customWidth="1"/>
    <col min="25" max="25" width="11.7265625" style="45" customWidth="1"/>
    <col min="26" max="26" width="3" style="45" customWidth="1"/>
    <col min="27" max="27" width="32.7265625" style="45" customWidth="1"/>
    <col min="28" max="28" width="31.81640625" style="45" customWidth="1"/>
    <col min="29" max="29" width="31.26953125" style="45" customWidth="1"/>
    <col min="30" max="30" width="31.81640625" style="45" customWidth="1"/>
    <col min="31" max="31" width="30.7265625" style="45" customWidth="1"/>
    <col min="32" max="32" width="31.7265625" style="45" customWidth="1"/>
    <col min="33" max="33" width="31.81640625" style="45" customWidth="1"/>
    <col min="34" max="34" width="31.26953125" style="45" customWidth="1"/>
    <col min="35" max="35" width="31.453125" style="45" customWidth="1"/>
    <col min="36" max="36" width="31.81640625" style="45" customWidth="1"/>
    <col min="37" max="37" width="31.7265625" style="45" customWidth="1"/>
    <col min="38" max="38" width="31.81640625" style="45" customWidth="1"/>
    <col min="39" max="39" width="13.54296875" style="45" customWidth="1"/>
    <col min="40" max="40" width="11.1796875" style="45" customWidth="1"/>
    <col min="41" max="16384" width="9.1796875" style="45"/>
  </cols>
  <sheetData>
    <row r="1" spans="1:39" ht="24" customHeight="1" x14ac:dyDescent="0.25">
      <c r="A1" s="45">
        <v>1</v>
      </c>
      <c r="B1" s="45">
        <v>2</v>
      </c>
      <c r="C1" s="45">
        <v>3</v>
      </c>
      <c r="D1" s="45">
        <v>4</v>
      </c>
      <c r="E1" s="45">
        <v>5</v>
      </c>
      <c r="F1" s="45">
        <v>6</v>
      </c>
      <c r="G1" s="47">
        <v>7</v>
      </c>
      <c r="H1" s="45">
        <v>8</v>
      </c>
      <c r="I1" s="45">
        <v>9</v>
      </c>
      <c r="J1" s="45">
        <v>10</v>
      </c>
      <c r="K1" s="45">
        <v>11</v>
      </c>
      <c r="L1" s="47">
        <v>12</v>
      </c>
      <c r="M1" s="45">
        <v>13</v>
      </c>
      <c r="N1" s="47">
        <v>14</v>
      </c>
      <c r="O1" s="45">
        <v>15</v>
      </c>
      <c r="P1" s="45">
        <v>16</v>
      </c>
      <c r="Q1" s="45">
        <v>17</v>
      </c>
      <c r="R1" s="45">
        <v>18</v>
      </c>
      <c r="S1" s="45">
        <v>19</v>
      </c>
      <c r="T1" s="45">
        <v>20</v>
      </c>
      <c r="U1" s="45">
        <v>21</v>
      </c>
      <c r="V1" s="45">
        <v>22</v>
      </c>
      <c r="W1" s="45">
        <v>23</v>
      </c>
      <c r="X1" s="45">
        <v>24</v>
      </c>
      <c r="Y1" s="45">
        <v>25</v>
      </c>
      <c r="Z1" s="45">
        <v>26</v>
      </c>
      <c r="AA1" s="45">
        <v>27</v>
      </c>
      <c r="AB1" s="45">
        <v>28</v>
      </c>
      <c r="AC1" s="45">
        <v>29</v>
      </c>
      <c r="AD1" s="45">
        <v>30</v>
      </c>
      <c r="AE1" s="45">
        <v>31</v>
      </c>
      <c r="AF1" s="45">
        <v>32</v>
      </c>
      <c r="AG1" s="45">
        <v>33</v>
      </c>
      <c r="AH1" s="45">
        <v>34</v>
      </c>
      <c r="AI1" s="45">
        <v>35</v>
      </c>
      <c r="AJ1" s="45">
        <v>36</v>
      </c>
      <c r="AK1" s="45">
        <v>37</v>
      </c>
      <c r="AL1" s="45">
        <v>38</v>
      </c>
    </row>
    <row r="2" spans="1:39" ht="46.5" customHeight="1" x14ac:dyDescent="0.25">
      <c r="A2" s="44" t="s">
        <v>20</v>
      </c>
      <c r="B2" s="48" t="s">
        <v>192</v>
      </c>
      <c r="C2" s="44"/>
      <c r="D2" s="46" t="s">
        <v>90</v>
      </c>
      <c r="E2" s="46" t="s">
        <v>219</v>
      </c>
      <c r="F2" s="49" t="s">
        <v>169</v>
      </c>
      <c r="G2" s="46" t="s">
        <v>84</v>
      </c>
      <c r="H2" s="44" t="s">
        <v>20</v>
      </c>
      <c r="I2" s="44" t="s">
        <v>20</v>
      </c>
      <c r="J2" s="46" t="s">
        <v>232</v>
      </c>
      <c r="K2" s="46" t="s">
        <v>183</v>
      </c>
      <c r="L2" s="50" t="s">
        <v>185</v>
      </c>
      <c r="M2" s="46" t="s">
        <v>183</v>
      </c>
      <c r="N2" s="50" t="s">
        <v>186</v>
      </c>
      <c r="O2" s="46" t="s">
        <v>79</v>
      </c>
      <c r="P2" s="46" t="s">
        <v>81</v>
      </c>
      <c r="Q2" s="46" t="s">
        <v>83</v>
      </c>
      <c r="R2" s="46"/>
      <c r="S2" s="46" t="s">
        <v>198</v>
      </c>
      <c r="AA2" s="46" t="s">
        <v>146</v>
      </c>
      <c r="AB2" s="46" t="s">
        <v>152</v>
      </c>
      <c r="AC2" s="46" t="s">
        <v>153</v>
      </c>
      <c r="AD2" s="46" t="s">
        <v>154</v>
      </c>
      <c r="AE2" s="46" t="s">
        <v>233</v>
      </c>
      <c r="AF2" s="46" t="s">
        <v>236</v>
      </c>
      <c r="AG2" s="46" t="s">
        <v>211</v>
      </c>
      <c r="AH2" s="46" t="s">
        <v>206</v>
      </c>
      <c r="AI2" s="46" t="s">
        <v>227</v>
      </c>
      <c r="AJ2" s="46" t="s">
        <v>222</v>
      </c>
      <c r="AK2" s="46" t="s">
        <v>160</v>
      </c>
      <c r="AL2" s="46" t="s">
        <v>161</v>
      </c>
    </row>
    <row r="3" spans="1:39" ht="83.25" customHeight="1" x14ac:dyDescent="0.25">
      <c r="A3" s="44" t="s">
        <v>1</v>
      </c>
      <c r="B3" s="48" t="s">
        <v>144</v>
      </c>
      <c r="C3" s="44"/>
      <c r="D3" s="46" t="s">
        <v>91</v>
      </c>
      <c r="E3" s="46" t="s">
        <v>220</v>
      </c>
      <c r="F3" s="49" t="s">
        <v>193</v>
      </c>
      <c r="G3" s="49" t="s">
        <v>850</v>
      </c>
      <c r="H3" s="44" t="s">
        <v>1</v>
      </c>
      <c r="I3" s="44" t="s">
        <v>1</v>
      </c>
      <c r="J3" s="46" t="s">
        <v>194</v>
      </c>
      <c r="K3" s="46" t="s">
        <v>184</v>
      </c>
      <c r="L3" s="50"/>
      <c r="M3" s="46" t="s">
        <v>187</v>
      </c>
      <c r="N3" s="50"/>
      <c r="O3" s="46" t="s">
        <v>195</v>
      </c>
      <c r="P3" s="46" t="s">
        <v>196</v>
      </c>
      <c r="Q3" s="45" t="s">
        <v>1</v>
      </c>
      <c r="R3" s="46"/>
      <c r="S3" s="46" t="s">
        <v>167</v>
      </c>
      <c r="AA3" s="46" t="s">
        <v>147</v>
      </c>
      <c r="AB3" s="46" t="s">
        <v>199</v>
      </c>
      <c r="AC3" s="46" t="s">
        <v>155</v>
      </c>
      <c r="AD3" s="46" t="s">
        <v>202</v>
      </c>
      <c r="AE3" s="46" t="s">
        <v>205</v>
      </c>
      <c r="AF3" s="46" t="s">
        <v>237</v>
      </c>
      <c r="AG3" s="46" t="s">
        <v>212</v>
      </c>
      <c r="AH3" s="46" t="s">
        <v>207</v>
      </c>
      <c r="AI3" s="46" t="s">
        <v>228</v>
      </c>
      <c r="AJ3" s="46" t="s">
        <v>223</v>
      </c>
      <c r="AK3" s="46" t="s">
        <v>162</v>
      </c>
      <c r="AL3" s="46" t="s">
        <v>216</v>
      </c>
    </row>
    <row r="4" spans="1:39" ht="77.5" customHeight="1" x14ac:dyDescent="0.25">
      <c r="A4" s="44"/>
      <c r="B4" s="48" t="s">
        <v>145</v>
      </c>
      <c r="C4" s="44"/>
      <c r="D4" s="46" t="s">
        <v>92</v>
      </c>
      <c r="E4" s="46" t="s">
        <v>221</v>
      </c>
      <c r="F4" s="46"/>
      <c r="G4" s="46" t="s">
        <v>851</v>
      </c>
      <c r="H4" s="46"/>
      <c r="I4" s="46"/>
      <c r="J4" s="46" t="s">
        <v>77</v>
      </c>
      <c r="K4" s="46" t="s">
        <v>188</v>
      </c>
      <c r="L4" s="50"/>
      <c r="M4" s="46" t="s">
        <v>189</v>
      </c>
      <c r="N4" s="50"/>
      <c r="O4" s="46" t="s">
        <v>80</v>
      </c>
      <c r="P4" s="46" t="s">
        <v>82</v>
      </c>
      <c r="R4" s="46"/>
      <c r="S4" s="46" t="s">
        <v>168</v>
      </c>
      <c r="AA4" s="46" t="s">
        <v>148</v>
      </c>
      <c r="AB4" s="46" t="s">
        <v>200</v>
      </c>
      <c r="AC4" s="46" t="s">
        <v>156</v>
      </c>
      <c r="AD4" s="46" t="s">
        <v>203</v>
      </c>
      <c r="AE4" s="46" t="s">
        <v>234</v>
      </c>
      <c r="AF4" s="46" t="s">
        <v>238</v>
      </c>
      <c r="AG4" s="46" t="s">
        <v>213</v>
      </c>
      <c r="AH4" s="46" t="s">
        <v>208</v>
      </c>
      <c r="AI4" s="46" t="s">
        <v>229</v>
      </c>
      <c r="AJ4" s="46" t="s">
        <v>224</v>
      </c>
      <c r="AK4" s="46" t="s">
        <v>163</v>
      </c>
      <c r="AL4" s="46" t="s">
        <v>217</v>
      </c>
    </row>
    <row r="5" spans="1:39" ht="65.5" customHeight="1" x14ac:dyDescent="0.25">
      <c r="A5" s="46"/>
      <c r="B5" s="48"/>
      <c r="C5" s="44"/>
      <c r="D5" s="46" t="s">
        <v>93</v>
      </c>
      <c r="E5" s="46" t="s">
        <v>178</v>
      </c>
      <c r="I5" s="46"/>
      <c r="J5" s="46" t="s">
        <v>78</v>
      </c>
      <c r="K5" s="46" t="s">
        <v>853</v>
      </c>
      <c r="L5" s="50"/>
      <c r="M5" s="46" t="s">
        <v>190</v>
      </c>
      <c r="N5" s="50"/>
      <c r="O5" s="46"/>
      <c r="P5" s="46" t="s">
        <v>197</v>
      </c>
      <c r="AA5" s="46" t="s">
        <v>149</v>
      </c>
      <c r="AB5" s="46" t="s">
        <v>201</v>
      </c>
      <c r="AC5" s="46" t="s">
        <v>157</v>
      </c>
      <c r="AD5" s="46" t="s">
        <v>204</v>
      </c>
      <c r="AE5" s="46" t="s">
        <v>235</v>
      </c>
      <c r="AF5" s="46" t="s">
        <v>239</v>
      </c>
      <c r="AG5" s="46" t="s">
        <v>214</v>
      </c>
      <c r="AH5" s="46" t="s">
        <v>209</v>
      </c>
      <c r="AI5" s="46" t="s">
        <v>230</v>
      </c>
      <c r="AJ5" s="46" t="s">
        <v>225</v>
      </c>
      <c r="AK5" s="46" t="s">
        <v>164</v>
      </c>
      <c r="AL5" s="46" t="s">
        <v>218</v>
      </c>
    </row>
    <row r="6" spans="1:39" ht="43.9" customHeight="1" x14ac:dyDescent="0.25">
      <c r="A6" s="46"/>
      <c r="B6" s="48"/>
      <c r="C6" s="44"/>
      <c r="J6" s="46" t="s">
        <v>852</v>
      </c>
      <c r="L6" s="50"/>
      <c r="N6" s="50"/>
      <c r="O6" s="46"/>
      <c r="AA6" s="46" t="s">
        <v>150</v>
      </c>
      <c r="AB6" s="46" t="s">
        <v>151</v>
      </c>
      <c r="AC6" s="46" t="s">
        <v>158</v>
      </c>
      <c r="AD6" s="46" t="s">
        <v>159</v>
      </c>
      <c r="AE6" s="46" t="s">
        <v>1202</v>
      </c>
      <c r="AF6" s="46" t="s">
        <v>240</v>
      </c>
      <c r="AG6" s="46" t="s">
        <v>215</v>
      </c>
      <c r="AH6" s="46" t="s">
        <v>210</v>
      </c>
      <c r="AI6" s="46" t="s">
        <v>231</v>
      </c>
      <c r="AJ6" s="46" t="s">
        <v>226</v>
      </c>
      <c r="AK6" s="46" t="s">
        <v>165</v>
      </c>
      <c r="AL6" s="46" t="s">
        <v>166</v>
      </c>
    </row>
    <row r="7" spans="1:39" ht="23" x14ac:dyDescent="0.25">
      <c r="B7" s="46"/>
      <c r="J7" s="46" t="s">
        <v>191</v>
      </c>
      <c r="L7" s="47"/>
      <c r="N7" s="47"/>
      <c r="O7" s="46"/>
    </row>
    <row r="8" spans="1:39" x14ac:dyDescent="0.25">
      <c r="A8" s="46"/>
      <c r="B8" s="45" t="s">
        <v>69</v>
      </c>
      <c r="D8" s="45" t="s">
        <v>70</v>
      </c>
      <c r="E8" s="45" t="s">
        <v>59</v>
      </c>
      <c r="F8" s="45" t="s">
        <v>71</v>
      </c>
      <c r="G8" s="45" t="s">
        <v>72</v>
      </c>
      <c r="H8" s="45" t="s">
        <v>86</v>
      </c>
      <c r="I8" s="45" t="s">
        <v>88</v>
      </c>
      <c r="J8" s="45" t="s">
        <v>73</v>
      </c>
      <c r="K8" s="45" t="s">
        <v>87</v>
      </c>
      <c r="L8" s="47" t="s">
        <v>76</v>
      </c>
      <c r="M8" s="45" t="s">
        <v>74</v>
      </c>
      <c r="N8" s="47" t="s">
        <v>60</v>
      </c>
      <c r="O8" s="45" t="s">
        <v>75</v>
      </c>
      <c r="P8" s="45" t="s">
        <v>125</v>
      </c>
      <c r="Q8" s="45" t="s">
        <v>89</v>
      </c>
      <c r="AA8" s="51"/>
      <c r="AB8" s="51"/>
    </row>
    <row r="9" spans="1:39" x14ac:dyDescent="0.25">
      <c r="A9" s="46"/>
      <c r="B9" s="46"/>
      <c r="AA9" s="51"/>
      <c r="AB9" s="51"/>
    </row>
    <row r="10" spans="1:39" x14ac:dyDescent="0.25">
      <c r="A10" s="141"/>
      <c r="E10" s="46"/>
      <c r="H10" s="46"/>
      <c r="K10" s="46"/>
      <c r="N10" s="46"/>
      <c r="Q10" s="46"/>
      <c r="AA10" s="51"/>
      <c r="AB10" s="51"/>
    </row>
    <row r="11" spans="1:39" x14ac:dyDescent="0.25">
      <c r="B11" s="46"/>
      <c r="F11" s="46"/>
      <c r="H11" s="46"/>
      <c r="J11" s="46"/>
      <c r="L11" s="46"/>
      <c r="N11" s="46"/>
      <c r="P11" s="46"/>
      <c r="R11" s="46"/>
      <c r="AA11" s="51"/>
      <c r="AB11" s="51"/>
    </row>
    <row r="12" spans="1:39" ht="46" x14ac:dyDescent="0.25">
      <c r="A12" s="147" t="s">
        <v>20</v>
      </c>
      <c r="D12" s="49" t="s">
        <v>868</v>
      </c>
      <c r="E12" s="141" t="s">
        <v>219</v>
      </c>
      <c r="F12" s="141" t="s">
        <v>723</v>
      </c>
      <c r="H12" s="147" t="s">
        <v>753</v>
      </c>
      <c r="I12" s="141" t="s">
        <v>20</v>
      </c>
      <c r="J12" s="147" t="s">
        <v>726</v>
      </c>
      <c r="S12" s="141" t="s">
        <v>870</v>
      </c>
      <c r="U12" s="125" t="s">
        <v>1</v>
      </c>
      <c r="V12" s="125" t="s">
        <v>1</v>
      </c>
      <c r="W12" s="125" t="s">
        <v>20</v>
      </c>
      <c r="X12" s="125" t="s">
        <v>748</v>
      </c>
      <c r="Y12" s="125" t="s">
        <v>748</v>
      </c>
      <c r="Z12" s="125"/>
      <c r="AA12" s="141" t="s">
        <v>1</v>
      </c>
      <c r="AB12" s="141" t="s">
        <v>1</v>
      </c>
      <c r="AM12" s="141" t="s">
        <v>759</v>
      </c>
    </row>
    <row r="13" spans="1:39" ht="46" x14ac:dyDescent="0.25">
      <c r="A13" s="147" t="s">
        <v>714</v>
      </c>
      <c r="D13" s="49" t="s">
        <v>869</v>
      </c>
      <c r="E13" s="141" t="s">
        <v>867</v>
      </c>
      <c r="F13" s="141" t="s">
        <v>724</v>
      </c>
      <c r="H13" s="147" t="s">
        <v>858</v>
      </c>
      <c r="I13" s="141" t="s">
        <v>756</v>
      </c>
      <c r="J13" s="147" t="s">
        <v>727</v>
      </c>
      <c r="S13" s="4" t="s">
        <v>720</v>
      </c>
      <c r="U13" s="125" t="s">
        <v>740</v>
      </c>
      <c r="V13" s="125" t="s">
        <v>741</v>
      </c>
      <c r="W13" s="125" t="s">
        <v>746</v>
      </c>
      <c r="X13" s="125" t="s">
        <v>20</v>
      </c>
      <c r="Y13" s="125" t="s">
        <v>83</v>
      </c>
      <c r="Z13" s="125"/>
      <c r="AA13" s="141" t="s">
        <v>1120</v>
      </c>
      <c r="AB13" s="218" t="s">
        <v>1122</v>
      </c>
      <c r="AM13" s="141" t="s">
        <v>901</v>
      </c>
    </row>
    <row r="14" spans="1:39" ht="46" x14ac:dyDescent="0.25">
      <c r="A14" s="148" t="s">
        <v>1</v>
      </c>
      <c r="D14" s="146" t="s">
        <v>93</v>
      </c>
      <c r="E14" s="141" t="s">
        <v>717</v>
      </c>
      <c r="F14" s="4" t="s">
        <v>804</v>
      </c>
      <c r="H14" s="147" t="s">
        <v>714</v>
      </c>
      <c r="I14" s="4" t="s">
        <v>1</v>
      </c>
      <c r="J14" s="147" t="s">
        <v>728</v>
      </c>
      <c r="S14" s="217" t="s">
        <v>1119</v>
      </c>
      <c r="U14" s="149" t="s">
        <v>738</v>
      </c>
      <c r="V14" s="125" t="s">
        <v>742</v>
      </c>
      <c r="W14" s="125" t="s">
        <v>1</v>
      </c>
      <c r="X14" s="125" t="s">
        <v>746</v>
      </c>
      <c r="Y14" s="125" t="s">
        <v>1</v>
      </c>
      <c r="Z14" s="125"/>
      <c r="AA14" s="218" t="s">
        <v>1121</v>
      </c>
      <c r="AB14" s="218" t="s">
        <v>1123</v>
      </c>
      <c r="AM14" s="212" t="s">
        <v>760</v>
      </c>
    </row>
    <row r="15" spans="1:39" ht="34.5" x14ac:dyDescent="0.25">
      <c r="D15" s="146"/>
      <c r="E15" s="141" t="s">
        <v>718</v>
      </c>
      <c r="H15" s="4" t="s">
        <v>1</v>
      </c>
      <c r="I15" s="145"/>
      <c r="J15" s="147" t="s">
        <v>729</v>
      </c>
      <c r="U15" s="141"/>
      <c r="V15" s="125" t="s">
        <v>743</v>
      </c>
      <c r="W15" s="150" t="s">
        <v>747</v>
      </c>
      <c r="X15" s="125" t="s">
        <v>1</v>
      </c>
      <c r="Y15" s="150" t="s">
        <v>747</v>
      </c>
      <c r="Z15" s="150"/>
      <c r="AA15" s="141" t="s">
        <v>733</v>
      </c>
      <c r="AB15" s="141" t="s">
        <v>735</v>
      </c>
      <c r="AM15" s="212" t="s">
        <v>761</v>
      </c>
    </row>
    <row r="16" spans="1:39" ht="46" x14ac:dyDescent="0.25">
      <c r="E16" s="4" t="s">
        <v>178</v>
      </c>
      <c r="J16" s="147" t="s">
        <v>730</v>
      </c>
      <c r="U16" s="141"/>
      <c r="V16" s="149" t="s">
        <v>739</v>
      </c>
      <c r="W16" s="147"/>
      <c r="X16" s="150" t="s">
        <v>747</v>
      </c>
      <c r="Y16" s="147"/>
      <c r="Z16" s="147"/>
      <c r="AA16" s="141" t="s">
        <v>871</v>
      </c>
      <c r="AB16" s="141" t="s">
        <v>736</v>
      </c>
      <c r="AM16" s="212" t="s">
        <v>762</v>
      </c>
    </row>
    <row r="17" spans="1:39" x14ac:dyDescent="0.25">
      <c r="E17" s="145"/>
      <c r="J17" s="147" t="s">
        <v>232</v>
      </c>
      <c r="W17" s="147"/>
      <c r="X17" s="147"/>
      <c r="Y17" s="147"/>
      <c r="Z17" s="147"/>
      <c r="AA17" s="4" t="s">
        <v>734</v>
      </c>
      <c r="AB17" s="4" t="s">
        <v>737</v>
      </c>
      <c r="AM17" s="4" t="s">
        <v>731</v>
      </c>
    </row>
    <row r="18" spans="1:39" x14ac:dyDescent="0.25">
      <c r="J18" s="4" t="s">
        <v>731</v>
      </c>
      <c r="S18" s="45" t="s">
        <v>721</v>
      </c>
      <c r="U18" s="45" t="s">
        <v>744</v>
      </c>
      <c r="V18" s="45" t="s">
        <v>745</v>
      </c>
      <c r="W18" s="45" t="s">
        <v>751</v>
      </c>
      <c r="X18" s="45" t="s">
        <v>750</v>
      </c>
      <c r="Y18" s="45" t="s">
        <v>749</v>
      </c>
      <c r="AA18" s="45" t="s">
        <v>790</v>
      </c>
      <c r="AB18" s="45" t="s">
        <v>791</v>
      </c>
      <c r="AM18" s="141" t="s">
        <v>763</v>
      </c>
    </row>
    <row r="19" spans="1:39" x14ac:dyDescent="0.25">
      <c r="A19" s="45" t="s">
        <v>715</v>
      </c>
      <c r="D19" s="45" t="s">
        <v>716</v>
      </c>
      <c r="E19" s="45" t="s">
        <v>719</v>
      </c>
      <c r="F19" s="45" t="s">
        <v>725</v>
      </c>
      <c r="H19" s="45" t="s">
        <v>754</v>
      </c>
      <c r="I19" s="45" t="s">
        <v>755</v>
      </c>
      <c r="J19" s="45" t="s">
        <v>732</v>
      </c>
    </row>
    <row r="20" spans="1:39" x14ac:dyDescent="0.25">
      <c r="J20" s="145"/>
    </row>
    <row r="1013" spans="1:1" x14ac:dyDescent="0.25">
      <c r="A1013" s="52"/>
    </row>
    <row r="1014" spans="1:1" x14ac:dyDescent="0.25">
      <c r="A1014" s="52"/>
    </row>
    <row r="1015" spans="1:1" x14ac:dyDescent="0.25">
      <c r="A1015" s="52"/>
    </row>
    <row r="1016" spans="1:1" x14ac:dyDescent="0.25">
      <c r="A1016" s="52"/>
    </row>
    <row r="1017" spans="1:1" x14ac:dyDescent="0.25">
      <c r="A1017" s="52"/>
    </row>
    <row r="1018" spans="1:1" x14ac:dyDescent="0.25">
      <c r="A1018" s="52"/>
    </row>
    <row r="1019" spans="1:1" x14ac:dyDescent="0.25">
      <c r="A1019" s="52"/>
    </row>
    <row r="1020" spans="1:1" x14ac:dyDescent="0.25">
      <c r="A1020" s="52"/>
    </row>
    <row r="1021" spans="1:1" x14ac:dyDescent="0.25">
      <c r="A1021" s="52"/>
    </row>
    <row r="1022" spans="1:1" x14ac:dyDescent="0.25">
      <c r="A1022" s="52"/>
    </row>
    <row r="1023" spans="1:1" x14ac:dyDescent="0.25">
      <c r="A1023" s="52"/>
    </row>
    <row r="1024" spans="1:1" x14ac:dyDescent="0.25">
      <c r="A1024" s="52"/>
    </row>
    <row r="1025" spans="1:1" x14ac:dyDescent="0.25">
      <c r="A1025" s="52"/>
    </row>
    <row r="1026" spans="1:1" x14ac:dyDescent="0.25">
      <c r="A1026" s="52"/>
    </row>
    <row r="1027" spans="1:1" x14ac:dyDescent="0.25">
      <c r="A1027" s="52"/>
    </row>
    <row r="1028" spans="1:1" x14ac:dyDescent="0.25">
      <c r="A1028" s="52"/>
    </row>
    <row r="1029" spans="1:1" x14ac:dyDescent="0.25">
      <c r="A1029" s="52"/>
    </row>
    <row r="1030" spans="1:1" x14ac:dyDescent="0.25">
      <c r="A1030" s="52"/>
    </row>
    <row r="1031" spans="1:1" x14ac:dyDescent="0.25">
      <c r="A1031" s="52"/>
    </row>
    <row r="1032" spans="1:1" x14ac:dyDescent="0.25">
      <c r="A1032" s="52"/>
    </row>
    <row r="1033" spans="1:1" x14ac:dyDescent="0.25">
      <c r="A1033" s="52"/>
    </row>
    <row r="1034" spans="1:1" x14ac:dyDescent="0.25">
      <c r="A1034" s="52"/>
    </row>
    <row r="1035" spans="1:1" x14ac:dyDescent="0.25">
      <c r="A1035" s="52"/>
    </row>
    <row r="1036" spans="1:1" x14ac:dyDescent="0.25">
      <c r="A1036" s="52"/>
    </row>
    <row r="1037" spans="1:1" x14ac:dyDescent="0.25">
      <c r="A1037" s="52"/>
    </row>
    <row r="1038" spans="1:1" x14ac:dyDescent="0.25">
      <c r="A1038" s="52"/>
    </row>
    <row r="1039" spans="1:1" x14ac:dyDescent="0.25">
      <c r="A1039" s="52"/>
    </row>
    <row r="1040" spans="1:1" x14ac:dyDescent="0.25">
      <c r="A1040" s="52"/>
    </row>
    <row r="1041" spans="1:1" x14ac:dyDescent="0.25">
      <c r="A1041" s="52"/>
    </row>
    <row r="1042" spans="1:1" x14ac:dyDescent="0.25">
      <c r="A1042" s="52"/>
    </row>
    <row r="1043" spans="1:1" x14ac:dyDescent="0.25">
      <c r="A1043" s="52"/>
    </row>
    <row r="1044" spans="1:1" x14ac:dyDescent="0.25">
      <c r="A1044" s="52"/>
    </row>
    <row r="1045" spans="1:1" x14ac:dyDescent="0.25">
      <c r="A1045" s="52"/>
    </row>
    <row r="1046" spans="1:1" x14ac:dyDescent="0.25">
      <c r="A1046" s="52"/>
    </row>
    <row r="1047" spans="1:1" x14ac:dyDescent="0.25">
      <c r="A1047" s="52"/>
    </row>
    <row r="1048" spans="1:1" x14ac:dyDescent="0.25">
      <c r="A1048" s="52"/>
    </row>
    <row r="1049" spans="1:1" x14ac:dyDescent="0.25">
      <c r="A1049" s="52"/>
    </row>
    <row r="1050" spans="1:1" x14ac:dyDescent="0.25">
      <c r="A1050" s="52"/>
    </row>
    <row r="1051" spans="1:1" x14ac:dyDescent="0.25">
      <c r="A1051" s="52"/>
    </row>
    <row r="1052" spans="1:1" x14ac:dyDescent="0.25">
      <c r="A1052" s="52"/>
    </row>
    <row r="1053" spans="1:1" x14ac:dyDescent="0.25">
      <c r="A1053" s="52"/>
    </row>
    <row r="1054" spans="1:1" x14ac:dyDescent="0.25">
      <c r="A1054" s="52"/>
    </row>
    <row r="1055" spans="1:1" x14ac:dyDescent="0.25">
      <c r="A1055" s="52"/>
    </row>
    <row r="1056" spans="1:1" x14ac:dyDescent="0.25">
      <c r="A1056" s="52"/>
    </row>
    <row r="1057" spans="1:1" x14ac:dyDescent="0.25">
      <c r="A1057" s="52"/>
    </row>
    <row r="1058" spans="1:1" x14ac:dyDescent="0.25">
      <c r="A1058" s="52"/>
    </row>
    <row r="1059" spans="1:1" x14ac:dyDescent="0.25">
      <c r="A1059" s="52"/>
    </row>
    <row r="1060" spans="1:1" x14ac:dyDescent="0.25">
      <c r="A1060" s="52"/>
    </row>
    <row r="1061" spans="1:1" x14ac:dyDescent="0.25">
      <c r="A1061" s="52"/>
    </row>
    <row r="1062" spans="1:1" x14ac:dyDescent="0.25">
      <c r="A1062" s="52"/>
    </row>
    <row r="1063" spans="1:1" x14ac:dyDescent="0.25">
      <c r="A1063" s="52"/>
    </row>
    <row r="1064" spans="1:1" x14ac:dyDescent="0.25">
      <c r="A1064" s="52"/>
    </row>
    <row r="1065" spans="1:1" x14ac:dyDescent="0.25">
      <c r="A1065" s="52"/>
    </row>
    <row r="1066" spans="1:1" x14ac:dyDescent="0.25">
      <c r="A1066" s="52"/>
    </row>
    <row r="1067" spans="1:1" x14ac:dyDescent="0.25">
      <c r="A1067" s="52"/>
    </row>
    <row r="1068" spans="1:1" x14ac:dyDescent="0.25">
      <c r="A1068" s="52"/>
    </row>
    <row r="1069" spans="1:1" x14ac:dyDescent="0.25">
      <c r="A1069" s="52"/>
    </row>
    <row r="1070" spans="1:1" x14ac:dyDescent="0.25">
      <c r="A1070" s="52"/>
    </row>
    <row r="1071" spans="1:1" x14ac:dyDescent="0.25">
      <c r="A1071" s="52"/>
    </row>
    <row r="1072" spans="1:1" x14ac:dyDescent="0.25">
      <c r="A1072" s="52"/>
    </row>
    <row r="1073" spans="1:1" x14ac:dyDescent="0.25">
      <c r="A1073" s="52"/>
    </row>
    <row r="1074" spans="1:1" x14ac:dyDescent="0.25">
      <c r="A1074" s="52"/>
    </row>
    <row r="1075" spans="1:1" x14ac:dyDescent="0.25">
      <c r="A1075" s="52"/>
    </row>
    <row r="1076" spans="1:1" x14ac:dyDescent="0.25">
      <c r="A1076" s="52"/>
    </row>
    <row r="1077" spans="1:1" x14ac:dyDescent="0.25">
      <c r="A1077" s="52"/>
    </row>
    <row r="1078" spans="1:1" x14ac:dyDescent="0.25">
      <c r="A1078" s="52"/>
    </row>
    <row r="1079" spans="1:1" x14ac:dyDescent="0.25">
      <c r="A1079" s="52"/>
    </row>
    <row r="1080" spans="1:1" x14ac:dyDescent="0.25">
      <c r="A1080" s="52"/>
    </row>
    <row r="1081" spans="1:1" x14ac:dyDescent="0.25">
      <c r="A1081" s="52"/>
    </row>
  </sheetData>
  <sheetProtection algorithmName="SHA-512" hashValue="nQzieiCmrOaRJX7tR5sjxp44N/GRc+NFv8jwAtu30majOtfEYGcC7KGVxGHx0UKxL4+h4zqN7OApqS+VfUaMIA==" saltValue="K+4MAyCv+T3VXkzFowbI0Q==" spinCount="100000" sheet="1" objects="1" scenarios="1"/>
  <pageMargins left="0.7" right="0.7" top="0.75" bottom="0.75" header="0.3" footer="0.3"/>
  <pageSetup paperSize="9" orientation="portrait" r:id="rId1"/>
  <headerFooter>
    <oddFooter>&amp;C_x000D_&amp;1#&amp;"Calibri"&amp;10&amp;K0000FF Restricted Use - À usage restreint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5"/>
  <dimension ref="A1:S6082"/>
  <sheetViews>
    <sheetView zoomScale="85" zoomScaleNormal="85" workbookViewId="0">
      <selection activeCell="D12" sqref="D12:E12"/>
    </sheetView>
  </sheetViews>
  <sheetFormatPr defaultColWidth="9.1796875" defaultRowHeight="12.5" x14ac:dyDescent="0.25"/>
  <cols>
    <col min="1" max="1" width="10" style="4" bestFit="1" customWidth="1"/>
    <col min="2" max="2" width="9.1796875" style="42"/>
    <col min="3" max="3" width="21.54296875" style="4" customWidth="1"/>
    <col min="4" max="4" width="14.7265625" style="4" customWidth="1"/>
    <col min="5" max="5" width="16.7265625" style="4" customWidth="1"/>
    <col min="6" max="6" width="20.7265625" style="4" customWidth="1"/>
    <col min="7" max="7" width="16.7265625" style="4" customWidth="1"/>
    <col min="8" max="8" width="15.54296875" style="4" customWidth="1"/>
    <col min="9" max="9" width="18.1796875" style="42" customWidth="1"/>
    <col min="10" max="10" width="18.26953125" style="42" customWidth="1"/>
    <col min="11" max="11" width="13" style="42" customWidth="1"/>
    <col min="12" max="12" width="20" style="42" customWidth="1"/>
    <col min="13" max="13" width="13.7265625" style="42" customWidth="1"/>
    <col min="14" max="15" width="16.7265625" style="42" customWidth="1"/>
    <col min="16" max="16" width="17.26953125" style="42" customWidth="1"/>
    <col min="17" max="17" width="16.7265625" style="42" customWidth="1"/>
    <col min="18" max="18" width="18.1796875" style="42" customWidth="1"/>
    <col min="19" max="19" width="13.7265625" style="42" customWidth="1"/>
    <col min="20" max="16384" width="9.1796875" style="42"/>
  </cols>
  <sheetData>
    <row r="1" spans="1:19" x14ac:dyDescent="0.25">
      <c r="A1" s="4" t="s">
        <v>764</v>
      </c>
      <c r="C1" s="4">
        <f>IF(LEFT(C3,14)="not applicable",1,COUNTA(C3:C5))</f>
        <v>2</v>
      </c>
      <c r="D1" s="4">
        <f>IF(LEFT(D3,14)="not applicable",1,COUNTA(D3:D4))</f>
        <v>2</v>
      </c>
      <c r="F1" s="4">
        <f>IF(LEFT(F3,14)="not applicable",1,COUNTA(F3:F5))</f>
        <v>2</v>
      </c>
      <c r="G1" s="4">
        <f>IF(LEFT(G3,14)="not applicable",1,COUNTA(G3:G4))</f>
        <v>2</v>
      </c>
      <c r="I1" s="4">
        <f>IF(LEFT(I3,14)="not applicable",1,COUNTA(I3:I5))</f>
        <v>2</v>
      </c>
      <c r="J1" s="4">
        <f>IF(LEFT(J3,14)="not applicable",1,COUNTA(J3:J4))</f>
        <v>2</v>
      </c>
      <c r="K1" s="4"/>
      <c r="L1" s="4">
        <f>IF(LEFT(L3,14)="not applicable",1,COUNTA(L3:L5))</f>
        <v>2</v>
      </c>
      <c r="M1" s="4">
        <f>IF(LEFT(M3,14)="not applicable",1,COUNTA(M3:M4))</f>
        <v>2</v>
      </c>
      <c r="N1" s="4"/>
      <c r="O1" s="4">
        <f>IF(LEFT(O3,14)="not applicable",1,COUNTA(O3:O4))</f>
        <v>2</v>
      </c>
      <c r="P1" s="4">
        <f>IF(LEFT(P3,14)="not applicable",1,COUNTA(P3:P4))</f>
        <v>2</v>
      </c>
      <c r="Q1" s="4"/>
      <c r="R1" s="4">
        <f>IF(LEFT(R3,14)="not applicable",1,COUNTA(R3:R5))</f>
        <v>2</v>
      </c>
      <c r="S1" s="4">
        <f>IF(LEFT(S3,14)="not applicable",1,COUNTA(S3:S4))</f>
        <v>2</v>
      </c>
    </row>
    <row r="2" spans="1:19" x14ac:dyDescent="0.25">
      <c r="B2" s="42" t="s">
        <v>779</v>
      </c>
      <c r="C2" s="148" t="s">
        <v>778</v>
      </c>
      <c r="D2" s="4" t="s">
        <v>1033</v>
      </c>
      <c r="E2" s="4" t="s">
        <v>780</v>
      </c>
      <c r="F2" s="148" t="s">
        <v>785</v>
      </c>
      <c r="G2" s="4" t="s">
        <v>786</v>
      </c>
      <c r="H2" s="4" t="s">
        <v>781</v>
      </c>
      <c r="I2" s="148" t="s">
        <v>787</v>
      </c>
      <c r="J2" s="4" t="s">
        <v>1034</v>
      </c>
      <c r="K2" s="4" t="s">
        <v>782</v>
      </c>
      <c r="L2" s="148" t="s">
        <v>788</v>
      </c>
      <c r="M2" s="4" t="s">
        <v>1036</v>
      </c>
      <c r="N2" s="4" t="s">
        <v>783</v>
      </c>
      <c r="O2" s="4" t="s">
        <v>799</v>
      </c>
      <c r="P2" s="4" t="s">
        <v>1037</v>
      </c>
      <c r="Q2" s="4" t="s">
        <v>784</v>
      </c>
      <c r="R2" s="4" t="s">
        <v>789</v>
      </c>
      <c r="S2" s="4" t="s">
        <v>1038</v>
      </c>
    </row>
    <row r="3" spans="1:19" x14ac:dyDescent="0.25">
      <c r="C3" s="4" t="str">
        <f>IF('8A-LAWYERS'!P$43="no","not applicable (Q8a.1.4 answered with 'no')","one")</f>
        <v>one</v>
      </c>
      <c r="D3" s="4" t="str">
        <f>IF('8A-LAWYERS'!P$58="no","not applicable (Q8a.2.8 answered with 'no')","yes")</f>
        <v>yes</v>
      </c>
      <c r="F3" s="4" t="str">
        <f>IF('8B-NOTARIES'!P$40="no","not applicable (Q8b.1.4 answered with 'no')","one")</f>
        <v>one</v>
      </c>
      <c r="G3" s="4" t="str">
        <f>IF('8B-NOTARIES'!P$57="no","not applicable (Q8b.2.9 answered with 'no')","yes")</f>
        <v>yes</v>
      </c>
      <c r="I3" s="4" t="str">
        <f>IF('8C-ACCOUNTANTS'!P$43="no","not applicable (Q8c.1.5 answered with 'no')","one")</f>
        <v>one</v>
      </c>
      <c r="J3" s="4" t="str">
        <f>IF('8C-ACCOUNTANTS'!P$58="no","not applicable (Q8c.2.8 answered with 'no')","yes")</f>
        <v>yes</v>
      </c>
      <c r="K3" s="4"/>
      <c r="L3" s="4" t="str">
        <f>IF('8D-ARCHITECTS'!P$49="no","not applicable (Q8d.1.5 answered with 'no')","one")</f>
        <v>one</v>
      </c>
      <c r="M3" s="4" t="str">
        <f>IF('8D-ARCHITECTS'!P$64="no","not applicable (Q8d.2.8 answered with 'no')","yes")</f>
        <v>yes</v>
      </c>
      <c r="N3" s="4"/>
      <c r="O3" s="4" t="str">
        <f>IF('8E-CIVIL ENGINEERS'!P$48="no","not applicable (Q8e.1.7 answered with 'no')","one")</f>
        <v>one</v>
      </c>
      <c r="P3" s="4" t="str">
        <f>IF('8E-CIVIL ENGINEERS'!P$63="no","not applicable (Q8e.2.8 answered with 'no')","yes")</f>
        <v>yes</v>
      </c>
      <c r="Q3" s="4"/>
      <c r="R3" s="4" t="str">
        <f>IF('8F-ESTATE AGENTS'!P$35="no","not applicable (Q8f.1.5 answered with 'no')","one")</f>
        <v>one</v>
      </c>
      <c r="S3" s="4" t="str">
        <f>IF('8F-ESTATE AGENTS'!P$50="no","not applicable (Q8f.2.8 answered with 'no')","yes")</f>
        <v>yes</v>
      </c>
    </row>
    <row r="4" spans="1:19" x14ac:dyDescent="0.25">
      <c r="C4" s="4" t="str">
        <f>IF('8A-LAWYERS'!P$43="no"," ","more than one")</f>
        <v>more than one</v>
      </c>
      <c r="D4" s="4" t="str">
        <f>IF('8A-LAWYERS'!P$58="no"," ","no")</f>
        <v>no</v>
      </c>
      <c r="F4" s="4" t="str">
        <f>IF('8B-NOTARIES'!P$40="no"," ","more than one")</f>
        <v>more than one</v>
      </c>
      <c r="G4" s="4" t="str">
        <f>IF('8B-NOTARIES'!P$57="no"," ","no")</f>
        <v>no</v>
      </c>
      <c r="I4" s="4" t="str">
        <f>IF('8C-ACCOUNTANTS'!P$43="no"," ","more than one")</f>
        <v>more than one</v>
      </c>
      <c r="J4" s="4" t="str">
        <f>IF('8C-ACCOUNTANTS'!P$58="no"," ","no")</f>
        <v>no</v>
      </c>
      <c r="K4" s="4"/>
      <c r="L4" s="4" t="str">
        <f>IF('8D-ARCHITECTS'!P$49="no"," ","more than one")</f>
        <v>more than one</v>
      </c>
      <c r="M4" s="4" t="str">
        <f>IF('8D-ARCHITECTS'!P$64="no"," ","no")</f>
        <v>no</v>
      </c>
      <c r="N4" s="4"/>
      <c r="O4" s="4" t="str">
        <f>IF('8E-CIVIL ENGINEERS'!P$48="no"," ","more than one")</f>
        <v>more than one</v>
      </c>
      <c r="P4" s="4" t="str">
        <f>IF('8E-CIVIL ENGINEERS'!P$63="no"," ","no")</f>
        <v>no</v>
      </c>
      <c r="Q4" s="4"/>
      <c r="R4" s="4" t="str">
        <f>IF('8F-ESTATE AGENTS'!P$35="no"," ","more than one")</f>
        <v>more than one</v>
      </c>
      <c r="S4" s="4" t="str">
        <f>IF('8F-ESTATE AGENTS'!P$50="no"," ","no")</f>
        <v>no</v>
      </c>
    </row>
    <row r="5" spans="1:19" x14ac:dyDescent="0.25">
      <c r="I5" s="4"/>
      <c r="J5" s="4"/>
      <c r="K5" s="4"/>
      <c r="L5" s="4"/>
      <c r="M5" s="4"/>
      <c r="N5" s="4"/>
      <c r="P5" s="4"/>
      <c r="Q5" s="4"/>
      <c r="R5" s="4"/>
      <c r="S5" s="4"/>
    </row>
    <row r="6" spans="1:19" x14ac:dyDescent="0.25">
      <c r="I6" s="4"/>
      <c r="J6" s="4"/>
      <c r="K6" s="4"/>
      <c r="L6" s="4"/>
      <c r="M6" s="4"/>
      <c r="N6" s="4"/>
      <c r="P6" s="4"/>
      <c r="Q6" s="4"/>
      <c r="S6" s="4"/>
    </row>
    <row r="7" spans="1:19" x14ac:dyDescent="0.25">
      <c r="I7" s="4"/>
      <c r="J7" s="4"/>
      <c r="K7" s="4"/>
      <c r="L7" s="4"/>
      <c r="M7" s="4"/>
      <c r="N7" s="4"/>
      <c r="P7" s="4"/>
      <c r="Q7" s="4"/>
      <c r="S7" s="4"/>
    </row>
    <row r="8" spans="1:19" x14ac:dyDescent="0.25">
      <c r="C8" s="42"/>
      <c r="F8" s="42"/>
      <c r="J8" s="4"/>
      <c r="K8" s="4"/>
      <c r="M8" s="4"/>
      <c r="N8" s="4"/>
      <c r="Q8" s="4"/>
      <c r="S8" s="4"/>
    </row>
    <row r="9" spans="1:19" x14ac:dyDescent="0.25">
      <c r="C9" s="42"/>
      <c r="F9" s="42"/>
      <c r="J9" s="4"/>
      <c r="K9" s="4"/>
      <c r="M9" s="4"/>
      <c r="N9" s="4"/>
      <c r="O9" s="4"/>
      <c r="Q9" s="4"/>
      <c r="S9" s="4"/>
    </row>
    <row r="10" spans="1:19" x14ac:dyDescent="0.25">
      <c r="F10" s="42"/>
      <c r="I10" s="4"/>
      <c r="J10" s="4"/>
      <c r="K10" s="4"/>
      <c r="L10" s="4"/>
      <c r="M10" s="4"/>
      <c r="N10" s="4"/>
      <c r="O10" s="4"/>
      <c r="P10" s="4"/>
      <c r="Q10" s="4"/>
      <c r="S10" s="4"/>
    </row>
    <row r="11" spans="1:19" x14ac:dyDescent="0.25">
      <c r="A11" s="4" t="s">
        <v>1109</v>
      </c>
      <c r="C11" s="4">
        <f>IF(LEFT(C13,14)="not applicable",1,COUNTA(C13:C15))</f>
        <v>2</v>
      </c>
      <c r="D11" s="4">
        <f>IF(LEFT(D13,14)="not applicable",1,COUNTA(D13:D14))</f>
        <v>2</v>
      </c>
      <c r="F11" s="4">
        <f>IF(LEFT(F13,14)="not applicable",1,COUNTA(F13:F15))</f>
        <v>2</v>
      </c>
      <c r="G11" s="4">
        <f>IF(LEFT(G13,14)="not applicable",1,COUNTA(G13:G14))</f>
        <v>2</v>
      </c>
      <c r="I11" s="4">
        <f>IF(LEFT(I13,14)="not applicable",1,COUNTA(I13:I15))</f>
        <v>2</v>
      </c>
      <c r="J11" s="4">
        <f>IF(LEFT(J13,14)="not applicable",1,COUNTA(J13:J14))</f>
        <v>2</v>
      </c>
      <c r="K11" s="4"/>
      <c r="L11" s="4">
        <f>IF(LEFT(L13,14)="not applicable",1,COUNTA(L13:L15))</f>
        <v>2</v>
      </c>
      <c r="M11" s="4">
        <f>IF(LEFT(M13,14)="not applicable",1,COUNTA(M13:M14))</f>
        <v>2</v>
      </c>
      <c r="N11" s="4"/>
      <c r="O11" s="4">
        <f>IF(LEFT(O13,14)="not applicable",1,COUNTA(O13:O14))</f>
        <v>2</v>
      </c>
      <c r="P11" s="4">
        <f>IF(LEFT(P13,14)="not applicable",1,COUNTA(P13:P14))</f>
        <v>2</v>
      </c>
      <c r="Q11" s="4"/>
      <c r="R11" s="4">
        <f>IF(LEFT(R13,14)="not applicable",1,COUNTA(R13:R15))</f>
        <v>2</v>
      </c>
      <c r="S11" s="4">
        <f>IF(LEFT(S13,14)="not applicable",1,COUNTA(S13:S14))</f>
        <v>2</v>
      </c>
    </row>
    <row r="12" spans="1:19" x14ac:dyDescent="0.25">
      <c r="C12" s="148" t="s">
        <v>778</v>
      </c>
      <c r="D12" s="4" t="s">
        <v>1033</v>
      </c>
      <c r="F12" s="148" t="s">
        <v>785</v>
      </c>
      <c r="G12" s="4" t="s">
        <v>786</v>
      </c>
      <c r="I12" s="148" t="s">
        <v>787</v>
      </c>
      <c r="J12" s="4" t="s">
        <v>1034</v>
      </c>
      <c r="K12" s="4"/>
      <c r="L12" s="148" t="s">
        <v>788</v>
      </c>
      <c r="M12" s="4" t="s">
        <v>1036</v>
      </c>
      <c r="N12" s="4"/>
      <c r="O12" s="4" t="s">
        <v>799</v>
      </c>
      <c r="P12" s="4" t="s">
        <v>1037</v>
      </c>
      <c r="Q12" s="4"/>
      <c r="R12" s="4" t="s">
        <v>789</v>
      </c>
      <c r="S12" s="4" t="s">
        <v>1038</v>
      </c>
    </row>
    <row r="13" spans="1:19" x14ac:dyDescent="0.25">
      <c r="C13" s="4" t="str">
        <f>IF('8A-LAWYERS'!R$43="no","not applicable (Q8a.1.4 answered with 'no')","one")</f>
        <v>one</v>
      </c>
      <c r="D13" s="4" t="str">
        <f>IF('8A-LAWYERS'!R$58="no","not applicable (Q8a.2.8 answered with 'no')","yes")</f>
        <v>yes</v>
      </c>
      <c r="F13" s="4" t="str">
        <f>IF('8B-NOTARIES'!R$40="no","not applicable (Q8b.1.4 answered with 'no')","one")</f>
        <v>one</v>
      </c>
      <c r="G13" s="4" t="str">
        <f>IF('8B-NOTARIES'!R$57="no","not applicable (Q8b.2.9 answered with 'no')","yes")</f>
        <v>yes</v>
      </c>
      <c r="I13" s="4" t="str">
        <f>IF('8C-ACCOUNTANTS'!R$43="no","not applicable (Q8c.1.5 answered with 'no')","one")</f>
        <v>one</v>
      </c>
      <c r="J13" s="4" t="str">
        <f>IF('8C-ACCOUNTANTS'!R$58="no","not applicable (Q8c.2.8 answered with 'no')","yes")</f>
        <v>yes</v>
      </c>
      <c r="K13" s="4"/>
      <c r="L13" s="4" t="str">
        <f>IF('8D-ARCHITECTS'!R$49="no","not applicable (Q8d.1.5 answered with 'no')","one")</f>
        <v>one</v>
      </c>
      <c r="M13" s="4" t="str">
        <f>IF('8D-ARCHITECTS'!R$64="no","not applicable (Q8d.2.8 answered with 'no')","yes")</f>
        <v>yes</v>
      </c>
      <c r="N13" s="4"/>
      <c r="O13" s="4" t="str">
        <f>IF('8E-CIVIL ENGINEERS'!R$48="no","not applicable (Q8e.1.7 answered with 'no')","one")</f>
        <v>one</v>
      </c>
      <c r="P13" s="4" t="str">
        <f>IF('8E-CIVIL ENGINEERS'!R$63="no","not applicable (Q8e.2.8 answered with 'no')","yes")</f>
        <v>yes</v>
      </c>
      <c r="Q13" s="4"/>
      <c r="R13" s="4" t="str">
        <f>IF('8F-ESTATE AGENTS'!R$35="no","not applicable (Q8f.1.5 answered with 'no')","one")</f>
        <v>one</v>
      </c>
      <c r="S13" s="4" t="str">
        <f>IF('8F-ESTATE AGENTS'!R$50="no","not applicable (Q8f.2.8 answered with 'no')","yes")</f>
        <v>yes</v>
      </c>
    </row>
    <row r="14" spans="1:19" x14ac:dyDescent="0.25">
      <c r="C14" s="4" t="str">
        <f>IF('8A-LAWYERS'!R$43="no"," ","more than one")</f>
        <v>more than one</v>
      </c>
      <c r="D14" s="4" t="str">
        <f>IF('8A-LAWYERS'!R$58="no"," ","no")</f>
        <v>no</v>
      </c>
      <c r="F14" s="4" t="str">
        <f>IF('8B-NOTARIES'!R$40="no"," ","more than one")</f>
        <v>more than one</v>
      </c>
      <c r="G14" s="4" t="str">
        <f>IF('8B-NOTARIES'!R$57="no"," ","no")</f>
        <v>no</v>
      </c>
      <c r="I14" s="4" t="str">
        <f>IF('8C-ACCOUNTANTS'!R$43="no"," ","more than one")</f>
        <v>more than one</v>
      </c>
      <c r="J14" s="4" t="str">
        <f>IF('8C-ACCOUNTANTS'!R$58="no"," ","no")</f>
        <v>no</v>
      </c>
      <c r="K14" s="4"/>
      <c r="L14" s="4" t="str">
        <f>IF('8D-ARCHITECTS'!R$49="no"," ","more than one")</f>
        <v>more than one</v>
      </c>
      <c r="M14" s="4" t="str">
        <f>IF('8D-ARCHITECTS'!R$64="no"," ","no")</f>
        <v>no</v>
      </c>
      <c r="N14" s="4"/>
      <c r="O14" s="4" t="str">
        <f>IF('8E-CIVIL ENGINEERS'!R$48="no"," ","more than one")</f>
        <v>more than one</v>
      </c>
      <c r="P14" s="4" t="str">
        <f>IF('8E-CIVIL ENGINEERS'!R$63="no"," ","no")</f>
        <v>no</v>
      </c>
      <c r="Q14" s="4"/>
      <c r="R14" s="4" t="str">
        <f>IF('8F-ESTATE AGENTS'!R$35="no"," ","more than one")</f>
        <v>more than one</v>
      </c>
      <c r="S14" s="4" t="str">
        <f>IF('8F-ESTATE AGENTS'!R$50="no"," ","no")</f>
        <v>no</v>
      </c>
    </row>
    <row r="15" spans="1:19" x14ac:dyDescent="0.25">
      <c r="I15" s="4"/>
      <c r="J15" s="4"/>
      <c r="K15" s="4"/>
      <c r="L15" s="4"/>
      <c r="M15" s="4"/>
      <c r="N15" s="4"/>
      <c r="P15" s="4"/>
      <c r="Q15" s="4"/>
      <c r="R15" s="4"/>
      <c r="S15" s="4"/>
    </row>
    <row r="16" spans="1:19" x14ac:dyDescent="0.25">
      <c r="I16" s="4"/>
      <c r="J16" s="4"/>
      <c r="K16" s="4"/>
      <c r="L16" s="4"/>
      <c r="M16" s="4"/>
      <c r="N16" s="4"/>
      <c r="P16" s="4"/>
      <c r="Q16" s="4"/>
      <c r="S16" s="4"/>
    </row>
    <row r="17" spans="1:19" x14ac:dyDescent="0.25">
      <c r="I17" s="4"/>
      <c r="J17" s="4"/>
      <c r="K17" s="4"/>
      <c r="L17" s="4"/>
      <c r="M17" s="4"/>
      <c r="N17" s="4"/>
      <c r="P17" s="4"/>
      <c r="Q17" s="4"/>
      <c r="S17" s="4"/>
    </row>
    <row r="18" spans="1:19" x14ac:dyDescent="0.25">
      <c r="C18" s="42"/>
      <c r="F18" s="42"/>
      <c r="J18" s="4"/>
      <c r="K18" s="4"/>
      <c r="M18" s="4"/>
      <c r="N18" s="4"/>
      <c r="Q18" s="4"/>
      <c r="S18" s="4"/>
    </row>
    <row r="19" spans="1:19" x14ac:dyDescent="0.25">
      <c r="C19" s="42"/>
      <c r="F19" s="42"/>
      <c r="J19" s="4"/>
      <c r="K19" s="4"/>
      <c r="M19" s="4"/>
      <c r="N19" s="4"/>
      <c r="O19" s="4"/>
      <c r="Q19" s="4"/>
      <c r="S19" s="4"/>
    </row>
    <row r="20" spans="1:19" x14ac:dyDescent="0.25">
      <c r="F20" s="42"/>
      <c r="I20" s="4"/>
      <c r="J20" s="4"/>
      <c r="K20" s="4"/>
      <c r="L20" s="4"/>
      <c r="M20" s="4"/>
      <c r="N20" s="4"/>
      <c r="O20" s="4"/>
      <c r="P20" s="4"/>
      <c r="Q20" s="4"/>
      <c r="S20" s="4"/>
    </row>
    <row r="21" spans="1:19" x14ac:dyDescent="0.25">
      <c r="A21" s="4" t="s">
        <v>1110</v>
      </c>
      <c r="C21" s="4">
        <f>IF(LEFT(C23,14)="not applicable",1,COUNTA(C23:C25))</f>
        <v>2</v>
      </c>
      <c r="D21" s="4">
        <f>IF(LEFT(D23,14)="not applicable",1,COUNTA(D23:D24))</f>
        <v>2</v>
      </c>
      <c r="F21" s="4">
        <f>IF(LEFT(F23,14)="not applicable",1,COUNTA(F23:F25))</f>
        <v>2</v>
      </c>
      <c r="G21" s="4">
        <f>IF(LEFT(G23,14)="not applicable",1,COUNTA(G23:G24))</f>
        <v>2</v>
      </c>
      <c r="I21" s="4">
        <f>IF(LEFT(I23,14)="not applicable",1,COUNTA(I23:I25))</f>
        <v>2</v>
      </c>
      <c r="J21" s="4">
        <f>IF(LEFT(J23,14)="not applicable",1,COUNTA(J23:J24))</f>
        <v>2</v>
      </c>
      <c r="K21" s="4"/>
      <c r="L21" s="4">
        <f>IF(LEFT(L23,14)="not applicable",1,COUNTA(L23:L25))</f>
        <v>2</v>
      </c>
      <c r="M21" s="4">
        <f>IF(LEFT(M23,14)="not applicable",1,COUNTA(M23:M24))</f>
        <v>2</v>
      </c>
      <c r="N21" s="4"/>
      <c r="O21" s="4">
        <f>IF(LEFT(O23,14)="not applicable",1,COUNTA(O23:O24))</f>
        <v>2</v>
      </c>
      <c r="P21" s="4">
        <f>IF(LEFT(P23,14)="not applicable",1,COUNTA(P23:P24))</f>
        <v>2</v>
      </c>
      <c r="Q21" s="4"/>
      <c r="R21" s="4">
        <f>IF(LEFT(R23,14)="not applicable",1,COUNTA(R23:R25))</f>
        <v>2</v>
      </c>
      <c r="S21" s="4">
        <f>IF(LEFT(S23,14)="not applicable",1,COUNTA(S23:S24))</f>
        <v>2</v>
      </c>
    </row>
    <row r="22" spans="1:19" x14ac:dyDescent="0.25">
      <c r="C22" s="148" t="s">
        <v>778</v>
      </c>
      <c r="D22" s="4" t="s">
        <v>1033</v>
      </c>
      <c r="F22" s="148" t="s">
        <v>785</v>
      </c>
      <c r="G22" s="4" t="s">
        <v>786</v>
      </c>
      <c r="I22" s="148" t="s">
        <v>787</v>
      </c>
      <c r="J22" s="4" t="s">
        <v>1034</v>
      </c>
      <c r="K22" s="4"/>
      <c r="L22" s="148" t="s">
        <v>788</v>
      </c>
      <c r="M22" s="4" t="s">
        <v>1036</v>
      </c>
      <c r="N22" s="4"/>
      <c r="O22" s="4" t="s">
        <v>799</v>
      </c>
      <c r="P22" s="4" t="s">
        <v>1037</v>
      </c>
      <c r="Q22" s="4"/>
      <c r="R22" s="4" t="s">
        <v>789</v>
      </c>
      <c r="S22" s="4" t="s">
        <v>1038</v>
      </c>
    </row>
    <row r="23" spans="1:19" x14ac:dyDescent="0.25">
      <c r="C23" s="4" t="str">
        <f>IF('8A-LAWYERS'!T$43="no","not applicable (Q8a.1.4 answered with 'no')","one")</f>
        <v>one</v>
      </c>
      <c r="D23" s="4" t="str">
        <f>IF('8A-LAWYERS'!T$58="no","not applicable (Q8a.2.8 answered with 'no')","yes")</f>
        <v>yes</v>
      </c>
      <c r="F23" s="4" t="str">
        <f>IF('8B-NOTARIES'!T$40="no","not applicable (Q8b.1.4 answered with 'no')","one")</f>
        <v>one</v>
      </c>
      <c r="G23" s="4" t="str">
        <f>IF('8B-NOTARIES'!T$57="no","not applicable (Q8b.2.9 answered with 'no')","yes")</f>
        <v>yes</v>
      </c>
      <c r="I23" s="4" t="str">
        <f>IF('8C-ACCOUNTANTS'!T$43="no","not applicable (Q8c.1.5 answered with 'no')","one")</f>
        <v>one</v>
      </c>
      <c r="J23" s="4" t="str">
        <f>IF('8C-ACCOUNTANTS'!T$58="no","not applicable (Q8c.2.8 answered with 'no')","yes")</f>
        <v>yes</v>
      </c>
      <c r="K23" s="4"/>
      <c r="L23" s="4" t="str">
        <f>IF('8D-ARCHITECTS'!T$49="no","not applicable (Q8d.1.5 answered with 'no')","one")</f>
        <v>one</v>
      </c>
      <c r="M23" s="4" t="str">
        <f>IF('8D-ARCHITECTS'!T$64="no","not applicable (Q8d.2.8 answered with 'no')","yes")</f>
        <v>yes</v>
      </c>
      <c r="N23" s="4"/>
      <c r="O23" s="4" t="str">
        <f>IF('8E-CIVIL ENGINEERS'!T$48="no","not applicable (Q8e.1.7 answered with 'no')","one")</f>
        <v>one</v>
      </c>
      <c r="P23" s="4" t="str">
        <f>IF('8E-CIVIL ENGINEERS'!T$63="no","not applicable (Q8e.2.8 answered with 'no')","yes")</f>
        <v>yes</v>
      </c>
      <c r="Q23" s="4"/>
      <c r="R23" s="4" t="str">
        <f>IF('8F-ESTATE AGENTS'!T$35="no","not applicable (Q8f.1.5 answered with 'no')","one")</f>
        <v>one</v>
      </c>
      <c r="S23" s="4" t="str">
        <f>IF('8F-ESTATE AGENTS'!T$50="no","not applicable (Q8f.2.8 answered with 'no')","yes")</f>
        <v>yes</v>
      </c>
    </row>
    <row r="24" spans="1:19" x14ac:dyDescent="0.25">
      <c r="C24" s="4" t="str">
        <f>IF('8A-LAWYERS'!T$43="no"," ","more than one")</f>
        <v>more than one</v>
      </c>
      <c r="D24" s="4" t="str">
        <f>IF('8A-LAWYERS'!T$58="no"," ","no")</f>
        <v>no</v>
      </c>
      <c r="F24" s="4" t="str">
        <f>IF('8B-NOTARIES'!T$40="no"," ","more than one")</f>
        <v>more than one</v>
      </c>
      <c r="G24" s="4" t="str">
        <f>IF('8B-NOTARIES'!T$57="no"," ","no")</f>
        <v>no</v>
      </c>
      <c r="I24" s="4" t="str">
        <f>IF('8C-ACCOUNTANTS'!T$43="no"," ","more than one")</f>
        <v>more than one</v>
      </c>
      <c r="J24" s="4" t="str">
        <f>IF('8C-ACCOUNTANTS'!T$58="no"," ","no")</f>
        <v>no</v>
      </c>
      <c r="K24" s="4"/>
      <c r="L24" s="4" t="str">
        <f>IF('8D-ARCHITECTS'!T$49="no"," ","more than one")</f>
        <v>more than one</v>
      </c>
      <c r="M24" s="4" t="str">
        <f>IF('8D-ARCHITECTS'!T$64="no"," ","no")</f>
        <v>no</v>
      </c>
      <c r="N24" s="4"/>
      <c r="O24" s="4" t="str">
        <f>IF('8E-CIVIL ENGINEERS'!T$48="no"," ","more than one")</f>
        <v>more than one</v>
      </c>
      <c r="P24" s="4" t="str">
        <f>IF('8E-CIVIL ENGINEERS'!T$63="no"," ","no")</f>
        <v>no</v>
      </c>
      <c r="Q24" s="4"/>
      <c r="R24" s="4" t="str">
        <f>IF('8F-ESTATE AGENTS'!T$35="no"," ","more than one")</f>
        <v>more than one</v>
      </c>
      <c r="S24" s="4" t="str">
        <f>IF('8F-ESTATE AGENTS'!T$50="no"," ","no")</f>
        <v>no</v>
      </c>
    </row>
    <row r="25" spans="1:19" x14ac:dyDescent="0.25">
      <c r="I25" s="4"/>
      <c r="J25" s="4"/>
      <c r="K25" s="4"/>
      <c r="L25" s="4"/>
      <c r="M25" s="4"/>
      <c r="N25" s="4"/>
      <c r="P25" s="4"/>
      <c r="Q25" s="4"/>
      <c r="R25" s="4"/>
      <c r="S25" s="4"/>
    </row>
    <row r="26" spans="1:19" x14ac:dyDescent="0.25">
      <c r="I26" s="4"/>
      <c r="J26" s="4"/>
      <c r="K26" s="4"/>
      <c r="L26" s="4"/>
      <c r="M26" s="4"/>
      <c r="N26" s="4"/>
      <c r="P26" s="4"/>
      <c r="Q26" s="4"/>
      <c r="S26" s="4"/>
    </row>
    <row r="27" spans="1:19" x14ac:dyDescent="0.25">
      <c r="I27" s="4"/>
      <c r="J27" s="4"/>
      <c r="K27" s="4"/>
      <c r="L27" s="4"/>
      <c r="M27" s="4"/>
      <c r="N27" s="4"/>
      <c r="P27" s="4"/>
      <c r="Q27" s="4"/>
      <c r="S27" s="4"/>
    </row>
    <row r="28" spans="1:19" x14ac:dyDescent="0.25">
      <c r="C28" s="42"/>
      <c r="F28" s="42"/>
      <c r="J28" s="4"/>
      <c r="K28" s="4"/>
      <c r="M28" s="4"/>
      <c r="N28" s="4"/>
      <c r="Q28" s="4"/>
      <c r="S28" s="4"/>
    </row>
    <row r="29" spans="1:19" x14ac:dyDescent="0.25">
      <c r="C29" s="42"/>
      <c r="F29" s="42"/>
      <c r="J29" s="4"/>
      <c r="K29" s="4"/>
      <c r="M29" s="4"/>
      <c r="N29" s="4"/>
      <c r="O29" s="4"/>
      <c r="Q29" s="4"/>
      <c r="S29" s="4"/>
    </row>
    <row r="30" spans="1:19" x14ac:dyDescent="0.25">
      <c r="F30" s="42"/>
      <c r="I30" s="4"/>
      <c r="J30" s="4"/>
      <c r="K30" s="4"/>
      <c r="L30" s="4"/>
      <c r="M30" s="4"/>
      <c r="N30" s="4"/>
      <c r="O30" s="4"/>
      <c r="P30" s="4"/>
      <c r="Q30" s="4"/>
      <c r="S30" s="4"/>
    </row>
    <row r="31" spans="1:19" x14ac:dyDescent="0.25">
      <c r="A31" s="4" t="s">
        <v>1111</v>
      </c>
      <c r="C31" s="4">
        <f>IF(LEFT(C33,14)="not applicable",1,COUNTA(C33:C35))</f>
        <v>2</v>
      </c>
      <c r="D31" s="4">
        <f>IF(LEFT(D33,14)="not applicable",1,COUNTA(D33:D34))</f>
        <v>2</v>
      </c>
      <c r="F31" s="4">
        <f>IF(LEFT(F33,14)="not applicable",1,COUNTA(F33:F35))</f>
        <v>2</v>
      </c>
      <c r="G31" s="4">
        <f>IF(LEFT(G33,14)="not applicable",1,COUNTA(G33:G34))</f>
        <v>2</v>
      </c>
      <c r="I31" s="4">
        <f>IF(LEFT(I33,14)="not applicable",1,COUNTA(I33:I35))</f>
        <v>2</v>
      </c>
      <c r="J31" s="4">
        <f>IF(LEFT(J33,14)="not applicable",1,COUNTA(J33:J34))</f>
        <v>2</v>
      </c>
      <c r="K31" s="4"/>
      <c r="L31" s="4">
        <f>IF(LEFT(L33,14)="not applicable",1,COUNTA(L33:L35))</f>
        <v>2</v>
      </c>
      <c r="M31" s="4">
        <f>IF(LEFT(M33,14)="not applicable",1,COUNTA(M33:M34))</f>
        <v>2</v>
      </c>
      <c r="N31" s="4"/>
      <c r="O31" s="4">
        <f>IF(LEFT(O33,14)="not applicable",1,COUNTA(O33:O34))</f>
        <v>2</v>
      </c>
      <c r="P31" s="4">
        <f>IF(LEFT(P33,14)="not applicable",1,COUNTA(P33:P34))</f>
        <v>2</v>
      </c>
      <c r="Q31" s="4"/>
      <c r="R31" s="4">
        <f>IF(LEFT(R33,14)="not applicable",1,COUNTA(R33:R35))</f>
        <v>2</v>
      </c>
      <c r="S31" s="4">
        <f>IF(LEFT(S33,14)="not applicable",1,COUNTA(S33:S34))</f>
        <v>2</v>
      </c>
    </row>
    <row r="32" spans="1:19" x14ac:dyDescent="0.25">
      <c r="C32" s="148" t="s">
        <v>778</v>
      </c>
      <c r="D32" s="4" t="s">
        <v>1033</v>
      </c>
      <c r="F32" s="148" t="s">
        <v>785</v>
      </c>
      <c r="G32" s="4" t="s">
        <v>786</v>
      </c>
      <c r="I32" s="148" t="s">
        <v>787</v>
      </c>
      <c r="J32" s="4" t="s">
        <v>1034</v>
      </c>
      <c r="K32" s="4"/>
      <c r="L32" s="148" t="s">
        <v>788</v>
      </c>
      <c r="M32" s="4" t="s">
        <v>1036</v>
      </c>
      <c r="N32" s="4"/>
      <c r="O32" s="4" t="s">
        <v>799</v>
      </c>
      <c r="P32" s="4" t="s">
        <v>1037</v>
      </c>
      <c r="Q32" s="4"/>
      <c r="R32" s="4" t="s">
        <v>789</v>
      </c>
      <c r="S32" s="4" t="s">
        <v>1038</v>
      </c>
    </row>
    <row r="33" spans="1:19" x14ac:dyDescent="0.25">
      <c r="C33" s="4" t="str">
        <f>IF('8A-LAWYERS'!AB$43="no","not applicable (Q8a.1.4 answered with 'no')","one")</f>
        <v>one</v>
      </c>
      <c r="D33" s="4" t="str">
        <f>IF('8A-LAWYERS'!AB$58="no","not applicable (Q8a.2.8 answered with 'no')","yes")</f>
        <v>yes</v>
      </c>
      <c r="F33" s="4" t="str">
        <f>IF('8B-NOTARIES'!AB$40="no","not applicable (Q8b.1.4 answered with 'no')","one")</f>
        <v>one</v>
      </c>
      <c r="G33" s="4" t="str">
        <f>IF('8B-NOTARIES'!AB$57="no","not applicable (Q8b.2.9 answered with 'no')","yes")</f>
        <v>yes</v>
      </c>
      <c r="I33" s="4" t="str">
        <f>IF('8C-ACCOUNTANTS'!AB$43="no","not applicable (Q8c.1.5 answered with 'no')","one")</f>
        <v>one</v>
      </c>
      <c r="J33" s="4" t="str">
        <f>IF('8C-ACCOUNTANTS'!AB$58="no","not applicable (Q8c.2.8 answered with 'no')","yes")</f>
        <v>yes</v>
      </c>
      <c r="K33" s="4"/>
      <c r="L33" s="4" t="str">
        <f>IF('8D-ARCHITECTS'!AB$49="no","not applicable (Q8d.1.5 answered with 'no')","one")</f>
        <v>one</v>
      </c>
      <c r="M33" s="4" t="str">
        <f>IF('8D-ARCHITECTS'!AB$64="no","not applicable (Q8d.2.8 answered with 'no')","yes")</f>
        <v>yes</v>
      </c>
      <c r="N33" s="4"/>
      <c r="O33" s="4" t="str">
        <f>IF('8E-CIVIL ENGINEERS'!AB$48="no","not applicable (Q8e.1.7 answered with 'no')","one")</f>
        <v>one</v>
      </c>
      <c r="P33" s="4" t="str">
        <f>IF('8E-CIVIL ENGINEERS'!AB$63="no","not applicable (Q8e.2.8 answered with 'no')","yes")</f>
        <v>yes</v>
      </c>
      <c r="Q33" s="4"/>
      <c r="R33" s="4" t="str">
        <f>IF('8F-ESTATE AGENTS'!AB$35="no","not applicable (Q8f.1.5 answered with 'no')","one")</f>
        <v>one</v>
      </c>
      <c r="S33" s="4" t="str">
        <f>IF('8F-ESTATE AGENTS'!AB$50="no","not applicable (Q8f.2.8 answered with 'no')","yes")</f>
        <v>yes</v>
      </c>
    </row>
    <row r="34" spans="1:19" x14ac:dyDescent="0.25">
      <c r="C34" s="4" t="str">
        <f>IF('8A-LAWYERS'!AB$43="no"," ","more than one")</f>
        <v>more than one</v>
      </c>
      <c r="D34" s="4" t="str">
        <f>IF('8A-LAWYERS'!AB$58="no"," ","no")</f>
        <v>no</v>
      </c>
      <c r="F34" s="4" t="str">
        <f>IF('8B-NOTARIES'!AB$40="no"," ","more than one")</f>
        <v>more than one</v>
      </c>
      <c r="G34" s="4" t="str">
        <f>IF('8B-NOTARIES'!AB$57="no"," ","no")</f>
        <v>no</v>
      </c>
      <c r="I34" s="4" t="str">
        <f>IF('8C-ACCOUNTANTS'!AB$43="no"," ","more than one")</f>
        <v>more than one</v>
      </c>
      <c r="J34" s="4" t="str">
        <f>IF('8C-ACCOUNTANTS'!AB$58="no"," ","no")</f>
        <v>no</v>
      </c>
      <c r="K34" s="4"/>
      <c r="L34" s="4" t="str">
        <f>IF('8D-ARCHITECTS'!AB$49="no"," ","more than one")</f>
        <v>more than one</v>
      </c>
      <c r="M34" s="4" t="str">
        <f>IF('8D-ARCHITECTS'!AB$64="no"," ","no")</f>
        <v>no</v>
      </c>
      <c r="N34" s="4"/>
      <c r="O34" s="4" t="str">
        <f>IF('8E-CIVIL ENGINEERS'!AB$48="no"," ","more than one")</f>
        <v>more than one</v>
      </c>
      <c r="P34" s="4" t="str">
        <f>IF('8E-CIVIL ENGINEERS'!AB$63="no"," ","no")</f>
        <v>no</v>
      </c>
      <c r="Q34" s="4"/>
      <c r="R34" s="4" t="str">
        <f>IF('8F-ESTATE AGENTS'!AB$35="no"," ","more than one")</f>
        <v>more than one</v>
      </c>
      <c r="S34" s="4" t="str">
        <f>IF('8F-ESTATE AGENTS'!AB$50="no"," ","no")</f>
        <v>no</v>
      </c>
    </row>
    <row r="35" spans="1:19" x14ac:dyDescent="0.25">
      <c r="I35" s="4"/>
      <c r="J35" s="4"/>
      <c r="K35" s="4"/>
      <c r="L35" s="4"/>
      <c r="M35" s="4"/>
      <c r="N35" s="4"/>
      <c r="O35" s="4"/>
      <c r="P35" s="4"/>
      <c r="Q35" s="4"/>
      <c r="R35" s="4"/>
      <c r="S35" s="4"/>
    </row>
    <row r="36" spans="1:19" x14ac:dyDescent="0.25">
      <c r="I36" s="4"/>
      <c r="J36" s="4"/>
      <c r="K36" s="4"/>
      <c r="L36" s="4"/>
      <c r="M36" s="4"/>
      <c r="N36" s="4"/>
      <c r="O36" s="4"/>
      <c r="P36" s="4"/>
      <c r="Q36" s="4"/>
      <c r="S36" s="4"/>
    </row>
    <row r="37" spans="1:19" x14ac:dyDescent="0.25">
      <c r="I37" s="4"/>
      <c r="J37" s="4"/>
      <c r="K37" s="4"/>
      <c r="L37" s="4"/>
      <c r="M37" s="4"/>
      <c r="N37" s="4"/>
      <c r="O37" s="4"/>
      <c r="P37" s="4"/>
      <c r="Q37" s="4"/>
      <c r="S37" s="4"/>
    </row>
    <row r="38" spans="1:19" x14ac:dyDescent="0.25">
      <c r="C38" s="42"/>
      <c r="F38" s="42"/>
      <c r="J38" s="4"/>
      <c r="K38" s="4"/>
      <c r="M38" s="4"/>
      <c r="N38" s="4"/>
      <c r="O38" s="4"/>
      <c r="Q38" s="4"/>
      <c r="S38" s="4"/>
    </row>
    <row r="39" spans="1:19" x14ac:dyDescent="0.25">
      <c r="C39" s="42"/>
      <c r="F39" s="42"/>
      <c r="J39" s="4"/>
      <c r="K39" s="4"/>
      <c r="M39" s="4"/>
      <c r="N39" s="4"/>
      <c r="O39" s="4"/>
      <c r="Q39" s="4"/>
      <c r="S39" s="4"/>
    </row>
    <row r="40" spans="1:19" x14ac:dyDescent="0.25">
      <c r="F40" s="42"/>
      <c r="I40" s="4"/>
      <c r="J40" s="4"/>
      <c r="K40" s="4"/>
      <c r="L40" s="4"/>
      <c r="M40" s="4"/>
      <c r="N40" s="4"/>
      <c r="O40" s="4"/>
      <c r="P40" s="4"/>
      <c r="Q40" s="4"/>
      <c r="S40" s="4"/>
    </row>
    <row r="41" spans="1:19" x14ac:dyDescent="0.25">
      <c r="A41" s="4" t="s">
        <v>1112</v>
      </c>
      <c r="C41" s="4">
        <f>IF(LEFT(C43,14)="not applicable",1,COUNTA(C43:C45))</f>
        <v>2</v>
      </c>
      <c r="D41" s="4">
        <f>IF(LEFT(D43,14)="not applicable",1,COUNTA(D43:D44))</f>
        <v>2</v>
      </c>
      <c r="F41" s="4">
        <f>IF(LEFT(F43,14)="not applicable",1,COUNTA(F43:F45))</f>
        <v>2</v>
      </c>
      <c r="G41" s="4">
        <f>IF(LEFT(G43,14)="not applicable",1,COUNTA(G43:G44))</f>
        <v>2</v>
      </c>
      <c r="I41" s="4">
        <f>IF(LEFT(I43,14)="not applicable",1,COUNTA(I43:I45))</f>
        <v>2</v>
      </c>
      <c r="J41" s="4">
        <f>IF(LEFT(J43,14)="not applicable",1,COUNTA(J43:J44))</f>
        <v>2</v>
      </c>
      <c r="K41" s="4"/>
      <c r="L41" s="4">
        <f>IF(LEFT(L43,14)="not applicable",1,COUNTA(L43:L45))</f>
        <v>2</v>
      </c>
      <c r="M41" s="4">
        <f>IF(LEFT(M43,14)="not applicable",1,COUNTA(M43:M44))</f>
        <v>2</v>
      </c>
      <c r="N41" s="4"/>
      <c r="O41" s="4">
        <f>IF(LEFT(O43,14)="not applicable",1,COUNTA(O43:O44))</f>
        <v>2</v>
      </c>
      <c r="P41" s="4">
        <f>IF(LEFT(P43,14)="not applicable",1,COUNTA(P43:P44))</f>
        <v>2</v>
      </c>
      <c r="Q41" s="4"/>
      <c r="R41" s="4">
        <f>IF(LEFT(R43,14)="not applicable",1,COUNTA(R43:R45))</f>
        <v>2</v>
      </c>
      <c r="S41" s="4">
        <f>IF(LEFT(S43,14)="not applicable",1,COUNTA(S43:S44))</f>
        <v>2</v>
      </c>
    </row>
    <row r="42" spans="1:19" x14ac:dyDescent="0.25">
      <c r="C42" s="148" t="s">
        <v>778</v>
      </c>
      <c r="D42" s="4" t="s">
        <v>1033</v>
      </c>
      <c r="F42" s="148" t="s">
        <v>785</v>
      </c>
      <c r="G42" s="4" t="s">
        <v>786</v>
      </c>
      <c r="I42" s="148" t="s">
        <v>787</v>
      </c>
      <c r="J42" s="4" t="s">
        <v>1034</v>
      </c>
      <c r="K42" s="4"/>
      <c r="L42" s="148" t="s">
        <v>788</v>
      </c>
      <c r="M42" s="4" t="s">
        <v>1036</v>
      </c>
      <c r="N42" s="4"/>
      <c r="O42" s="4" t="s">
        <v>799</v>
      </c>
      <c r="P42" s="4" t="s">
        <v>1037</v>
      </c>
      <c r="Q42" s="4"/>
      <c r="R42" s="4" t="s">
        <v>789</v>
      </c>
      <c r="S42" s="4" t="s">
        <v>1038</v>
      </c>
    </row>
    <row r="43" spans="1:19" x14ac:dyDescent="0.25">
      <c r="C43" s="4" t="str">
        <f>IF('8A-LAWYERS'!AD$43="no","not applicable (Q8a.1.4 answered with 'no')","one")</f>
        <v>one</v>
      </c>
      <c r="D43" s="4" t="str">
        <f>IF('8A-LAWYERS'!AD$58="no","not applicable (Q8a.2.8 answered with 'no')","yes")</f>
        <v>yes</v>
      </c>
      <c r="F43" s="4" t="str">
        <f>IF('8B-NOTARIES'!AD$40="no","not applicable (Q8b.1.4 answered with 'no')","one")</f>
        <v>one</v>
      </c>
      <c r="G43" s="4" t="str">
        <f>IF('8B-NOTARIES'!AD$57="no","not applicable (Q8b.2.9 answered with 'no')","yes")</f>
        <v>yes</v>
      </c>
      <c r="I43" s="4" t="str">
        <f>IF('8C-ACCOUNTANTS'!AD$43="no","not applicable (Q8c.1.5 answered with 'no')","one")</f>
        <v>one</v>
      </c>
      <c r="J43" s="4" t="str">
        <f>IF('8C-ACCOUNTANTS'!AD$58="no","not applicable (Q8c.2.8 answered with 'no')","yes")</f>
        <v>yes</v>
      </c>
      <c r="K43" s="4"/>
      <c r="L43" s="4" t="str">
        <f>IF('8D-ARCHITECTS'!AD$49="no","not applicable (Q8d.1.5 answered with 'no')","one")</f>
        <v>one</v>
      </c>
      <c r="M43" s="4" t="str">
        <f>IF('8D-ARCHITECTS'!AD$64="no","not applicable (Q8d.2.8 answered with 'no')","yes")</f>
        <v>yes</v>
      </c>
      <c r="N43" s="4"/>
      <c r="O43" s="4" t="str">
        <f>IF('8E-CIVIL ENGINEERS'!AD$48="no","not applicable (Q8e.1.7 answered with 'no')","one")</f>
        <v>one</v>
      </c>
      <c r="P43" s="4" t="str">
        <f>IF('8E-CIVIL ENGINEERS'!AD$63="no","not applicable (Q8e.2.8 answered with 'no')","yes")</f>
        <v>yes</v>
      </c>
      <c r="Q43" s="4"/>
      <c r="R43" s="4" t="str">
        <f>IF('8F-ESTATE AGENTS'!AD$35="no","not applicable (Q8f.1.5 answered with 'no')","one")</f>
        <v>one</v>
      </c>
      <c r="S43" s="4" t="str">
        <f>IF('8F-ESTATE AGENTS'!AD$50="no","not applicable (Q8f.2.8 answered with 'no')","yes")</f>
        <v>yes</v>
      </c>
    </row>
    <row r="44" spans="1:19" x14ac:dyDescent="0.25">
      <c r="C44" s="4" t="str">
        <f>IF('8A-LAWYERS'!AD$43="no"," ","more than one")</f>
        <v>more than one</v>
      </c>
      <c r="D44" s="4" t="str">
        <f>IF('8A-LAWYERS'!AD$58="no"," ","no")</f>
        <v>no</v>
      </c>
      <c r="F44" s="4" t="str">
        <f>IF('8B-NOTARIES'!AD$40="no"," ","more than one")</f>
        <v>more than one</v>
      </c>
      <c r="G44" s="4" t="str">
        <f>IF('8B-NOTARIES'!AD$57="no"," ","no")</f>
        <v>no</v>
      </c>
      <c r="I44" s="4" t="str">
        <f>IF('8C-ACCOUNTANTS'!AD$43="no"," ","more than one")</f>
        <v>more than one</v>
      </c>
      <c r="J44" s="4" t="str">
        <f>IF('8C-ACCOUNTANTS'!AD$58="no"," ","no")</f>
        <v>no</v>
      </c>
      <c r="K44" s="4"/>
      <c r="L44" s="4" t="str">
        <f>IF('8D-ARCHITECTS'!AD$49="no"," ","more than one")</f>
        <v>more than one</v>
      </c>
      <c r="M44" s="4" t="str">
        <f>IF('8D-ARCHITECTS'!AD$64="no"," ","no")</f>
        <v>no</v>
      </c>
      <c r="N44" s="4"/>
      <c r="O44" s="4" t="str">
        <f>IF('8E-CIVIL ENGINEERS'!AD$48="no"," ","more than one")</f>
        <v>more than one</v>
      </c>
      <c r="P44" s="4" t="str">
        <f>IF('8E-CIVIL ENGINEERS'!AD$63="no"," ","no")</f>
        <v>no</v>
      </c>
      <c r="Q44" s="4"/>
      <c r="R44" s="4" t="str">
        <f>IF('8F-ESTATE AGENTS'!AD$35="no"," ","more than one")</f>
        <v>more than one</v>
      </c>
      <c r="S44" s="4" t="str">
        <f>IF('8F-ESTATE AGENTS'!AD$50="no"," ","no")</f>
        <v>no</v>
      </c>
    </row>
    <row r="45" spans="1:19" x14ac:dyDescent="0.25">
      <c r="I45" s="4"/>
      <c r="J45" s="4"/>
      <c r="K45" s="4"/>
      <c r="L45" s="4"/>
      <c r="M45" s="4"/>
      <c r="N45" s="4"/>
      <c r="O45" s="4"/>
      <c r="P45" s="4"/>
      <c r="Q45" s="4"/>
      <c r="R45" s="4"/>
      <c r="S45" s="4"/>
    </row>
    <row r="46" spans="1:19" x14ac:dyDescent="0.25">
      <c r="I46" s="4"/>
      <c r="J46" s="4"/>
      <c r="K46" s="4"/>
      <c r="L46" s="4"/>
      <c r="M46" s="4"/>
      <c r="N46" s="4"/>
      <c r="O46" s="4"/>
      <c r="P46" s="4"/>
      <c r="Q46" s="4"/>
      <c r="S46" s="4"/>
    </row>
    <row r="47" spans="1:19" x14ac:dyDescent="0.25">
      <c r="I47" s="4"/>
      <c r="J47" s="4"/>
      <c r="K47" s="4"/>
      <c r="L47" s="4"/>
      <c r="M47" s="4"/>
      <c r="N47" s="4"/>
      <c r="O47" s="4"/>
      <c r="P47" s="4"/>
      <c r="Q47" s="4"/>
      <c r="S47" s="4"/>
    </row>
    <row r="48" spans="1:19" x14ac:dyDescent="0.25">
      <c r="C48" s="42"/>
      <c r="F48" s="42"/>
      <c r="J48" s="4"/>
      <c r="K48" s="4"/>
      <c r="M48" s="4"/>
      <c r="N48" s="4"/>
      <c r="O48" s="4"/>
      <c r="Q48" s="4"/>
      <c r="S48" s="4"/>
    </row>
    <row r="49" spans="1:19" x14ac:dyDescent="0.25">
      <c r="C49" s="42"/>
      <c r="F49" s="42"/>
      <c r="J49" s="4"/>
      <c r="K49" s="4"/>
      <c r="M49" s="4"/>
      <c r="N49" s="4"/>
      <c r="O49" s="4"/>
      <c r="Q49" s="4"/>
      <c r="S49" s="4"/>
    </row>
    <row r="50" spans="1:19" x14ac:dyDescent="0.25">
      <c r="F50" s="42"/>
      <c r="I50" s="4"/>
      <c r="J50" s="4"/>
      <c r="K50" s="4"/>
      <c r="L50" s="4"/>
      <c r="M50" s="4"/>
      <c r="N50" s="4"/>
      <c r="O50" s="4"/>
      <c r="P50" s="4"/>
      <c r="Q50" s="4"/>
      <c r="S50" s="4"/>
    </row>
    <row r="51" spans="1:19" x14ac:dyDescent="0.25">
      <c r="A51" s="4" t="s">
        <v>1113</v>
      </c>
      <c r="C51" s="4">
        <f>IF(LEFT(C53,14)="not applicable",1,COUNTA(C53:C55))</f>
        <v>2</v>
      </c>
      <c r="D51" s="4">
        <f>IF(LEFT(D53,14)="not applicable",1,COUNTA(D53:D54))</f>
        <v>2</v>
      </c>
      <c r="F51" s="4">
        <f>IF(LEFT(F53,14)="not applicable",1,COUNTA(F53:F55))</f>
        <v>2</v>
      </c>
      <c r="G51" s="4">
        <f>IF(LEFT(G53,14)="not applicable",1,COUNTA(G53:G54))</f>
        <v>2</v>
      </c>
      <c r="I51" s="4">
        <f>IF(LEFT(I53,14)="not applicable",1,COUNTA(I53:I55))</f>
        <v>2</v>
      </c>
      <c r="J51" s="4">
        <f>IF(LEFT(J53,14)="not applicable",1,COUNTA(J53:J54))</f>
        <v>2</v>
      </c>
      <c r="K51" s="4"/>
      <c r="L51" s="4">
        <f>IF(LEFT(L53,14)="not applicable",1,COUNTA(L53:L55))</f>
        <v>2</v>
      </c>
      <c r="M51" s="4">
        <f>IF(LEFT(M53,14)="not applicable",1,COUNTA(M53:M54))</f>
        <v>2</v>
      </c>
      <c r="N51" s="4"/>
      <c r="O51" s="4">
        <f>IF(LEFT(O53,14)="not applicable",1,COUNTA(O53:O54))</f>
        <v>2</v>
      </c>
      <c r="P51" s="4">
        <f>IF(LEFT(P53,14)="not applicable",1,COUNTA(P53:P54))</f>
        <v>2</v>
      </c>
      <c r="Q51" s="4"/>
      <c r="R51" s="4">
        <f>IF(LEFT(R53,14)="not applicable",1,COUNTA(R53:R55))</f>
        <v>2</v>
      </c>
      <c r="S51" s="4">
        <f>IF(LEFT(S53,14)="not applicable",1,COUNTA(S53:S54))</f>
        <v>2</v>
      </c>
    </row>
    <row r="52" spans="1:19" x14ac:dyDescent="0.25">
      <c r="C52" s="148" t="s">
        <v>778</v>
      </c>
      <c r="D52" s="4" t="s">
        <v>1033</v>
      </c>
      <c r="F52" s="148" t="s">
        <v>785</v>
      </c>
      <c r="G52" s="4" t="s">
        <v>786</v>
      </c>
      <c r="I52" s="148" t="s">
        <v>787</v>
      </c>
      <c r="J52" s="4" t="s">
        <v>1034</v>
      </c>
      <c r="L52" s="148" t="s">
        <v>788</v>
      </c>
      <c r="M52" s="4" t="s">
        <v>1036</v>
      </c>
      <c r="O52" s="4" t="s">
        <v>799</v>
      </c>
      <c r="P52" s="4" t="s">
        <v>1037</v>
      </c>
      <c r="R52" s="4" t="s">
        <v>789</v>
      </c>
      <c r="S52" s="4" t="s">
        <v>1038</v>
      </c>
    </row>
    <row r="53" spans="1:19" x14ac:dyDescent="0.25">
      <c r="C53" s="4" t="str">
        <f>IF('8A-LAWYERS'!AG$43="no","not applicable (Q8a.1.4 answered with 'no')","one")</f>
        <v>one</v>
      </c>
      <c r="D53" s="4" t="str">
        <f>IF('8A-LAWYERS'!AG$58="no","not applicable (Q8a.2.8 answered with 'no')","yes")</f>
        <v>yes</v>
      </c>
      <c r="F53" s="4" t="str">
        <f>IF('8B-NOTARIES'!AG$40="no","not applicable (Q8b.1.4 answered with 'no')","one")</f>
        <v>one</v>
      </c>
      <c r="G53" s="4" t="str">
        <f>IF('8B-NOTARIES'!AG$57="no","not applicable (Q8b.2.9 answered with 'no')","yes")</f>
        <v>yes</v>
      </c>
      <c r="I53" s="4" t="str">
        <f>IF('8C-ACCOUNTANTS'!AG$43="no","not applicable (Q8c.1.5 answered with 'no')","one")</f>
        <v>one</v>
      </c>
      <c r="J53" s="4" t="str">
        <f>IF('8C-ACCOUNTANTS'!AG$58="no","not applicable (Q8c.2.8 answered with 'no')","yes")</f>
        <v>yes</v>
      </c>
      <c r="L53" s="4" t="str">
        <f>IF('8D-ARCHITECTS'!AG$49="no","not applicable (Q8d.1.5 answered with 'no')","one")</f>
        <v>one</v>
      </c>
      <c r="M53" s="4" t="str">
        <f>IF('8D-ARCHITECTS'!AG$64="no","not applicable (Q8d.2.8 answered with 'no')","yes")</f>
        <v>yes</v>
      </c>
      <c r="O53" s="4" t="str">
        <f>IF('8E-CIVIL ENGINEERS'!AG$48="no","not applicable (Q8e.1.7 answered with 'no')","one")</f>
        <v>one</v>
      </c>
      <c r="P53" s="4" t="str">
        <f>IF('8E-CIVIL ENGINEERS'!AG$63="no","not applicable (Q8e.2.8 answered with 'no')","yes")</f>
        <v>yes</v>
      </c>
      <c r="R53" s="4" t="str">
        <f>IF('8F-ESTATE AGENTS'!AG$35="no","not applicable (Q8f.1.5 answered with 'no')","one")</f>
        <v>one</v>
      </c>
      <c r="S53" s="4" t="str">
        <f>IF('8F-ESTATE AGENTS'!AG$50="no","not applicable (Q8f.2.8 answered with 'no')","yes")</f>
        <v>yes</v>
      </c>
    </row>
    <row r="54" spans="1:19" x14ac:dyDescent="0.25">
      <c r="C54" s="4" t="str">
        <f>IF('8A-LAWYERS'!AG$43="no"," ","more than one")</f>
        <v>more than one</v>
      </c>
      <c r="D54" s="4" t="str">
        <f>IF('8A-LAWYERS'!AG$58="no"," ","no")</f>
        <v>no</v>
      </c>
      <c r="F54" s="4" t="str">
        <f>IF('8B-NOTARIES'!AG$40="no"," ","more than one")</f>
        <v>more than one</v>
      </c>
      <c r="G54" s="4" t="str">
        <f>IF('8B-NOTARIES'!AG$57="no"," ","no")</f>
        <v>no</v>
      </c>
      <c r="I54" s="4" t="str">
        <f>IF('8C-ACCOUNTANTS'!AG$43="no"," ","more than one")</f>
        <v>more than one</v>
      </c>
      <c r="J54" s="4" t="str">
        <f>IF('8C-ACCOUNTANTS'!AG$58="no"," ","no")</f>
        <v>no</v>
      </c>
      <c r="L54" s="4" t="str">
        <f>IF('8D-ARCHITECTS'!AG$49="no"," ","more than one")</f>
        <v>more than one</v>
      </c>
      <c r="M54" s="4" t="str">
        <f>IF('8D-ARCHITECTS'!AG$64="no"," ","no")</f>
        <v>no</v>
      </c>
      <c r="O54" s="4" t="str">
        <f>IF('8E-CIVIL ENGINEERS'!AG$48="no"," ","more than one")</f>
        <v>more than one</v>
      </c>
      <c r="P54" s="4" t="str">
        <f>IF('8E-CIVIL ENGINEERS'!AG$63="no"," ","no")</f>
        <v>no</v>
      </c>
      <c r="R54" s="4" t="str">
        <f>IF('8F-ESTATE AGENTS'!AG$35="no"," ","more than one")</f>
        <v>more than one</v>
      </c>
      <c r="S54" s="4" t="str">
        <f>IF('8F-ESTATE AGENTS'!AG$50="no"," ","no")</f>
        <v>no</v>
      </c>
    </row>
    <row r="61" spans="1:19" x14ac:dyDescent="0.25">
      <c r="A61" s="4" t="s">
        <v>1114</v>
      </c>
      <c r="C61" s="4">
        <f>IF(LEFT(C63,14)="not applicable",1,COUNTA(C63:C65))</f>
        <v>2</v>
      </c>
      <c r="D61" s="4">
        <f>IF(LEFT(D63,14)="not applicable",1,COUNTA(D63:D64))</f>
        <v>2</v>
      </c>
      <c r="F61" s="4">
        <f>IF(LEFT(F63,14)="not applicable",1,COUNTA(F63:F65))</f>
        <v>2</v>
      </c>
      <c r="G61" s="4">
        <f>IF(LEFT(G63,14)="not applicable",1,COUNTA(G63:G64))</f>
        <v>2</v>
      </c>
      <c r="I61" s="4">
        <f>IF(LEFT(I63,14)="not applicable",1,COUNTA(I63:I65))</f>
        <v>2</v>
      </c>
      <c r="J61" s="4">
        <f>IF(LEFT(J63,14)="not applicable",1,COUNTA(J63:J64))</f>
        <v>2</v>
      </c>
      <c r="L61" s="4">
        <f>IF(LEFT(L63,14)="not applicable",1,COUNTA(L63:L65))</f>
        <v>2</v>
      </c>
      <c r="M61" s="4">
        <f>IF(LEFT(M63,14)="not applicable",1,COUNTA(M63:M64))</f>
        <v>2</v>
      </c>
      <c r="O61" s="4">
        <f>IF(LEFT(O63,14)="not applicable",1,COUNTA(O63:O64))</f>
        <v>2</v>
      </c>
      <c r="P61" s="4">
        <f>IF(LEFT(P63,14)="not applicable",1,COUNTA(P63:P64))</f>
        <v>2</v>
      </c>
      <c r="R61" s="4">
        <f>IF(LEFT(R63,14)="not applicable",1,COUNTA(R63:R65))</f>
        <v>2</v>
      </c>
      <c r="S61" s="4">
        <f>IF(LEFT(S63,14)="not applicable",1,COUNTA(S63:S64))</f>
        <v>2</v>
      </c>
    </row>
    <row r="62" spans="1:19" x14ac:dyDescent="0.25">
      <c r="C62" s="148" t="s">
        <v>778</v>
      </c>
      <c r="D62" s="4" t="s">
        <v>777</v>
      </c>
      <c r="F62" s="148" t="s">
        <v>785</v>
      </c>
      <c r="G62" s="4" t="s">
        <v>786</v>
      </c>
      <c r="I62" s="148" t="s">
        <v>787</v>
      </c>
      <c r="J62" s="4" t="s">
        <v>1035</v>
      </c>
      <c r="L62" s="148" t="s">
        <v>788</v>
      </c>
      <c r="M62" s="4" t="s">
        <v>1036</v>
      </c>
      <c r="O62" s="4" t="s">
        <v>799</v>
      </c>
      <c r="P62" s="4" t="s">
        <v>1037</v>
      </c>
      <c r="R62" s="4" t="s">
        <v>789</v>
      </c>
      <c r="S62" s="4" t="s">
        <v>1038</v>
      </c>
    </row>
    <row r="63" spans="1:19" x14ac:dyDescent="0.25">
      <c r="C63" s="4" t="str">
        <f>IF('8A-LAWYERS'!AI$43="no","not applicable (Q8a.1.4 answered with 'no')","one")</f>
        <v>one</v>
      </c>
      <c r="D63" s="4" t="str">
        <f>IF('8A-LAWYERS'!AI$58="no","not applicable (Q8a.2.8 answered with 'no')","yes")</f>
        <v>yes</v>
      </c>
      <c r="F63" s="4" t="str">
        <f>IF('8B-NOTARIES'!AI$40="no","not applicable (Q8b.1.4 answered with 'no')","one")</f>
        <v>one</v>
      </c>
      <c r="G63" s="4" t="str">
        <f>IF('8B-NOTARIES'!AI$57="no","not applicable (Q8b.2.9 answered with 'no')","yes")</f>
        <v>yes</v>
      </c>
      <c r="I63" s="4" t="str">
        <f>IF('8C-ACCOUNTANTS'!AI$43="no","not applicable (Q8c.1.5 answered with 'no')","one")</f>
        <v>one</v>
      </c>
      <c r="J63" s="4" t="str">
        <f>IF('8C-ACCOUNTANTS'!AI$58="no","not applicable (Q8c.2.8 answered with 'no')","yes")</f>
        <v>yes</v>
      </c>
      <c r="L63" s="4" t="str">
        <f>IF('8D-ARCHITECTS'!AI$49="no","not applicable (Q8d.1.5 answered with 'no')","one")</f>
        <v>one</v>
      </c>
      <c r="M63" s="4" t="str">
        <f>IF('8D-ARCHITECTS'!AI$64="no","not applicable (Q8d.2.8 answered with 'no')","yes")</f>
        <v>yes</v>
      </c>
      <c r="O63" s="4" t="str">
        <f>IF('8E-CIVIL ENGINEERS'!AI$48="no","not applicable (Q8e.1.7 answered with 'no')","one")</f>
        <v>one</v>
      </c>
      <c r="P63" s="4" t="str">
        <f>IF('8E-CIVIL ENGINEERS'!AI$63="no","not applicable (Q8e.2.8 answered with 'no')","yes")</f>
        <v>yes</v>
      </c>
      <c r="R63" s="4" t="str">
        <f>IF('8F-ESTATE AGENTS'!AI$35="no","not applicable (Q8f.1.5 answered with 'no')","one")</f>
        <v>one</v>
      </c>
      <c r="S63" s="4" t="str">
        <f>IF('8F-ESTATE AGENTS'!AI$50="no","not applicable (Q8f.2.8 answered with 'no')","yes")</f>
        <v>yes</v>
      </c>
    </row>
    <row r="64" spans="1:19" x14ac:dyDescent="0.25">
      <c r="C64" s="4" t="str">
        <f>IF('8A-LAWYERS'!AI$43="no"," ","more than one")</f>
        <v>more than one</v>
      </c>
      <c r="D64" s="4" t="str">
        <f>IF('8A-LAWYERS'!AI$58="no"," ","no")</f>
        <v>no</v>
      </c>
      <c r="F64" s="4" t="str">
        <f>IF('8B-NOTARIES'!AI$40="no"," ","more than one")</f>
        <v>more than one</v>
      </c>
      <c r="G64" s="4" t="str">
        <f>IF('8B-NOTARIES'!AI$57="no"," ","no")</f>
        <v>no</v>
      </c>
      <c r="I64" s="4" t="str">
        <f>IF('8C-ACCOUNTANTS'!AI$43="no"," ","more than one")</f>
        <v>more than one</v>
      </c>
      <c r="J64" s="4" t="str">
        <f>IF('8C-ACCOUNTANTS'!AI$58="no"," ","no")</f>
        <v>no</v>
      </c>
      <c r="L64" s="4" t="str">
        <f>IF('8D-ARCHITECTS'!AI$49="no"," ","more than one")</f>
        <v>more than one</v>
      </c>
      <c r="M64" s="4" t="str">
        <f>IF('8D-ARCHITECTS'!AI$64="no"," ","no")</f>
        <v>no</v>
      </c>
      <c r="O64" s="4" t="str">
        <f>IF('8E-CIVIL ENGINEERS'!AI$48="no"," ","more than one")</f>
        <v>more than one</v>
      </c>
      <c r="P64" s="4" t="str">
        <f>IF('8E-CIVIL ENGINEERS'!AI$63="no"," ","no")</f>
        <v>no</v>
      </c>
      <c r="R64" s="4" t="str">
        <f>IF('8F-ESTATE AGENTS'!AI$35="no"," ","more than one")</f>
        <v>more than one</v>
      </c>
      <c r="S64" s="4" t="str">
        <f>IF('8F-ESTATE AGENTS'!AI$50="no"," ","no")</f>
        <v>no</v>
      </c>
    </row>
    <row r="71" spans="1:19" x14ac:dyDescent="0.25">
      <c r="A71" s="4" t="s">
        <v>1115</v>
      </c>
      <c r="C71" s="4">
        <f>IF(LEFT(C73,14)="not applicable",1,COUNTA(C73:C75))</f>
        <v>2</v>
      </c>
      <c r="D71" s="4">
        <f>IF(LEFT(D73,14)="not applicable",1,COUNTA(D73:D74))</f>
        <v>2</v>
      </c>
      <c r="F71" s="4">
        <f>IF(LEFT(F73,14)="not applicable",1,COUNTA(F73:F75))</f>
        <v>2</v>
      </c>
      <c r="G71" s="4">
        <f>IF(LEFT(G73,14)="not applicable",1,COUNTA(G73:G74))</f>
        <v>2</v>
      </c>
      <c r="I71" s="4">
        <f>IF(LEFT(I73,14)="not applicable",1,COUNTA(I73:I75))</f>
        <v>2</v>
      </c>
      <c r="J71" s="4">
        <f>IF(LEFT(J73,14)="not applicable",1,COUNTA(J73:J74))</f>
        <v>2</v>
      </c>
      <c r="L71" s="4">
        <f>IF(LEFT(L73,14)="not applicable",1,COUNTA(L73:L75))</f>
        <v>2</v>
      </c>
      <c r="M71" s="4">
        <f>IF(LEFT(M73,14)="not applicable",1,COUNTA(M73:M74))</f>
        <v>2</v>
      </c>
      <c r="O71" s="4">
        <f>IF(LEFT(O73,14)="not applicable",1,COUNTA(O73:O74))</f>
        <v>2</v>
      </c>
      <c r="P71" s="4">
        <f>IF(LEFT(P73,14)="not applicable",1,COUNTA(P73:P74))</f>
        <v>2</v>
      </c>
      <c r="R71" s="4">
        <f>IF(LEFT(R73,14)="not applicable",1,COUNTA(R73:R75))</f>
        <v>2</v>
      </c>
      <c r="S71" s="4">
        <f>IF(LEFT(S73,14)="not applicable",1,COUNTA(S73:S74))</f>
        <v>2</v>
      </c>
    </row>
    <row r="72" spans="1:19" x14ac:dyDescent="0.25">
      <c r="C72" s="148" t="s">
        <v>778</v>
      </c>
      <c r="D72" s="4" t="s">
        <v>1033</v>
      </c>
      <c r="F72" s="148" t="s">
        <v>785</v>
      </c>
      <c r="G72" s="4" t="s">
        <v>786</v>
      </c>
      <c r="I72" s="148" t="s">
        <v>787</v>
      </c>
      <c r="J72" s="4" t="s">
        <v>1034</v>
      </c>
      <c r="L72" s="148" t="s">
        <v>788</v>
      </c>
      <c r="M72" s="4" t="s">
        <v>1036</v>
      </c>
      <c r="O72" s="4" t="s">
        <v>799</v>
      </c>
      <c r="P72" s="4" t="s">
        <v>1037</v>
      </c>
      <c r="R72" s="4" t="s">
        <v>789</v>
      </c>
      <c r="S72" s="4" t="s">
        <v>1038</v>
      </c>
    </row>
    <row r="73" spans="1:19" x14ac:dyDescent="0.25">
      <c r="C73" s="4" t="str">
        <f>IF('8A-LAWYERS'!AL$43="no","not applicable (Q8a.1.4 answered with 'no')","one")</f>
        <v>one</v>
      </c>
      <c r="D73" s="4" t="str">
        <f>IF('8A-LAWYERS'!AL$58="no","not applicable (Q8a.2.8 answered with 'no')","yes")</f>
        <v>yes</v>
      </c>
      <c r="F73" s="4" t="str">
        <f>IF('8B-NOTARIES'!AL$40="no","not applicable (Q8b.1.4 answered with 'no')","one")</f>
        <v>one</v>
      </c>
      <c r="G73" s="4" t="str">
        <f>IF('8B-NOTARIES'!AL$57="no","not applicable (Q8b.2.9 answered with 'no')","yes")</f>
        <v>yes</v>
      </c>
      <c r="I73" s="4" t="str">
        <f>IF('8C-ACCOUNTANTS'!AL$43="no","not applicable (Q8c.1.5 answered with 'no')","one")</f>
        <v>one</v>
      </c>
      <c r="J73" s="4" t="str">
        <f>IF('8C-ACCOUNTANTS'!AL$58="no","not applicable (Q8c.2.8 answered with 'no')","yes")</f>
        <v>yes</v>
      </c>
      <c r="L73" s="4" t="str">
        <f>IF('8D-ARCHITECTS'!AL$49="no","not applicable (Q8d.1.5 answered with 'no')","one")</f>
        <v>one</v>
      </c>
      <c r="M73" s="4" t="str">
        <f>IF('8D-ARCHITECTS'!AL$64="no","not applicable (Q8d.2.8 answered with 'no')","yes")</f>
        <v>yes</v>
      </c>
      <c r="O73" s="4" t="str">
        <f>IF('8E-CIVIL ENGINEERS'!AL$48="no","not applicable (Q8e.1.7 answered with 'no')","one")</f>
        <v>one</v>
      </c>
      <c r="P73" s="4" t="str">
        <f>IF('8E-CIVIL ENGINEERS'!AL$63="no","not applicable (Q8e.2.8 answered with 'no')","yes")</f>
        <v>yes</v>
      </c>
      <c r="R73" s="4" t="str">
        <f>IF('8F-ESTATE AGENTS'!AL$35="no","not applicable (Q8f.1.5 answered with 'no')","one")</f>
        <v>one</v>
      </c>
      <c r="S73" s="4" t="str">
        <f>IF('8F-ESTATE AGENTS'!AL$50="no","not applicable (Q8f.2.8 answered with 'no')","yes")</f>
        <v>yes</v>
      </c>
    </row>
    <row r="74" spans="1:19" x14ac:dyDescent="0.25">
      <c r="C74" s="4" t="str">
        <f>IF('8A-LAWYERS'!AL$43="no"," ","more than one")</f>
        <v>more than one</v>
      </c>
      <c r="D74" s="4" t="str">
        <f>IF('8A-LAWYERS'!AL$58="no"," ","no")</f>
        <v>no</v>
      </c>
      <c r="F74" s="4" t="str">
        <f>IF('8B-NOTARIES'!AL$40="no"," ","more than one")</f>
        <v>more than one</v>
      </c>
      <c r="G74" s="4" t="str">
        <f>IF('8B-NOTARIES'!AL$57="no"," ","no")</f>
        <v>no</v>
      </c>
      <c r="I74" s="4" t="str">
        <f>IF('8C-ACCOUNTANTS'!AL$43="no"," ","more than one")</f>
        <v>more than one</v>
      </c>
      <c r="J74" s="4" t="str">
        <f>IF('8C-ACCOUNTANTS'!AL$58="no"," ","no")</f>
        <v>no</v>
      </c>
      <c r="L74" s="4" t="str">
        <f>IF('8D-ARCHITECTS'!AL$49="no"," ","more than one")</f>
        <v>more than one</v>
      </c>
      <c r="M74" s="4" t="str">
        <f>IF('8D-ARCHITECTS'!AL$64="no"," ","no")</f>
        <v>no</v>
      </c>
      <c r="O74" s="4" t="str">
        <f>IF('8E-CIVIL ENGINEERS'!AL$48="no"," ","more than one")</f>
        <v>more than one</v>
      </c>
      <c r="P74" s="4" t="str">
        <f>IF('8E-CIVIL ENGINEERS'!AL$63="no"," ","no")</f>
        <v>no</v>
      </c>
      <c r="R74" s="4" t="str">
        <f>IF('8F-ESTATE AGENTS'!AL$35="no"," ","more than one")</f>
        <v>more than one</v>
      </c>
      <c r="S74" s="4" t="str">
        <f>IF('8F-ESTATE AGENTS'!AL$50="no"," ","no")</f>
        <v>no</v>
      </c>
    </row>
    <row r="81" spans="1:19" x14ac:dyDescent="0.25">
      <c r="A81" s="4" t="s">
        <v>1116</v>
      </c>
      <c r="C81" s="4">
        <f>IF(LEFT(C83,14)="not applicable",1,COUNTA(C83:C85))</f>
        <v>2</v>
      </c>
      <c r="D81" s="4">
        <f>IF(LEFT(D83,14)="not applicable",1,COUNTA(D83:D84))</f>
        <v>2</v>
      </c>
      <c r="F81" s="4">
        <f>IF(LEFT(F83,14)="not applicable",1,COUNTA(F83:F85))</f>
        <v>2</v>
      </c>
      <c r="G81" s="4">
        <f>IF(LEFT(G83,14)="not applicable",1,COUNTA(G83:G84))</f>
        <v>2</v>
      </c>
      <c r="I81" s="4">
        <f>IF(LEFT(I83,14)="not applicable",1,COUNTA(I83:I85))</f>
        <v>2</v>
      </c>
      <c r="J81" s="4">
        <f>IF(LEFT(J83,14)="not applicable",1,COUNTA(J83:J84))</f>
        <v>2</v>
      </c>
      <c r="L81" s="4">
        <f>IF(LEFT(L83,14)="not applicable",1,COUNTA(L83:L85))</f>
        <v>2</v>
      </c>
      <c r="M81" s="4">
        <f>IF(LEFT(M83,14)="not applicable",1,COUNTA(M83:M84))</f>
        <v>2</v>
      </c>
      <c r="O81" s="4">
        <f>IF(LEFT(O83,14)="not applicable",1,COUNTA(O83:O84))</f>
        <v>2</v>
      </c>
      <c r="P81" s="4">
        <f>IF(LEFT(P83,14)="not applicable",1,COUNTA(P83:P84))</f>
        <v>2</v>
      </c>
      <c r="R81" s="4">
        <f>IF(LEFT(R83,14)="not applicable",1,COUNTA(R83:R85))</f>
        <v>2</v>
      </c>
      <c r="S81" s="4">
        <f>IF(LEFT(S83,14)="not applicable",1,COUNTA(S83:S84))</f>
        <v>2</v>
      </c>
    </row>
    <row r="82" spans="1:19" x14ac:dyDescent="0.25">
      <c r="C82" s="148" t="s">
        <v>778</v>
      </c>
      <c r="D82" s="4" t="s">
        <v>1033</v>
      </c>
      <c r="F82" s="148" t="s">
        <v>785</v>
      </c>
      <c r="G82" s="4" t="s">
        <v>786</v>
      </c>
      <c r="I82" s="148" t="s">
        <v>787</v>
      </c>
      <c r="J82" s="4" t="s">
        <v>1034</v>
      </c>
      <c r="L82" s="148" t="s">
        <v>788</v>
      </c>
      <c r="M82" s="4" t="s">
        <v>1036</v>
      </c>
      <c r="O82" s="4" t="s">
        <v>799</v>
      </c>
      <c r="P82" s="4" t="s">
        <v>1037</v>
      </c>
      <c r="R82" s="4" t="s">
        <v>789</v>
      </c>
      <c r="S82" s="4" t="s">
        <v>1038</v>
      </c>
    </row>
    <row r="83" spans="1:19" x14ac:dyDescent="0.25">
      <c r="C83" s="4" t="str">
        <f>IF('8A-LAWYERS'!AN$43="no","not applicable (Q8a.1.4 answered with 'no')","one")</f>
        <v>one</v>
      </c>
      <c r="D83" s="4" t="str">
        <f>IF('8A-LAWYERS'!AN$58="no","not applicable (Q8a.2.8 answered with 'no')","yes")</f>
        <v>yes</v>
      </c>
      <c r="F83" s="4" t="str">
        <f>IF('8B-NOTARIES'!AN$40="no","not applicable (Q8b.1.4 answered with 'no')","one")</f>
        <v>one</v>
      </c>
      <c r="G83" s="4" t="str">
        <f>IF('8B-NOTARIES'!AN$57="no","not applicable (Q8b.2.9 answered with 'no')","yes")</f>
        <v>yes</v>
      </c>
      <c r="I83" s="4" t="str">
        <f>IF('8C-ACCOUNTANTS'!AN$43="no","not applicable (Q8c.1.5 answered with 'no')","one")</f>
        <v>one</v>
      </c>
      <c r="J83" s="4" t="str">
        <f>IF('8C-ACCOUNTANTS'!AN$58="no","not applicable (Q8c.2.8 answered with 'no')","yes")</f>
        <v>yes</v>
      </c>
      <c r="L83" s="4" t="str">
        <f>IF('8D-ARCHITECTS'!AN$49="no","not applicable (Q8d.1.5 answered with 'no')","one")</f>
        <v>one</v>
      </c>
      <c r="M83" s="4" t="str">
        <f>IF('8D-ARCHITECTS'!AN$64="no","not applicable (Q8d.2.8 answered with 'no')","yes")</f>
        <v>yes</v>
      </c>
      <c r="O83" s="4" t="str">
        <f>IF('8E-CIVIL ENGINEERS'!AN$48="no","not applicable (Q8e.1.7 answered with 'no')","one")</f>
        <v>one</v>
      </c>
      <c r="P83" s="4" t="str">
        <f>IF('8E-CIVIL ENGINEERS'!AN$63="no","not applicable (Q8e.2.8 answered with 'no')","yes")</f>
        <v>yes</v>
      </c>
      <c r="R83" s="4" t="str">
        <f>IF('8F-ESTATE AGENTS'!AN$35="no","not applicable (Q8f.1.5 answered with 'no')","one")</f>
        <v>one</v>
      </c>
      <c r="S83" s="4" t="str">
        <f>IF('8F-ESTATE AGENTS'!AN$50="no","not applicable (Q8f.2.8 answered with 'no')","yes")</f>
        <v>yes</v>
      </c>
    </row>
    <row r="84" spans="1:19" x14ac:dyDescent="0.25">
      <c r="C84" s="4" t="str">
        <f>IF('8A-LAWYERS'!AN$43="no"," ","more than one")</f>
        <v>more than one</v>
      </c>
      <c r="D84" s="4" t="str">
        <f>IF('8A-LAWYERS'!AN$58="no"," ","no")</f>
        <v>no</v>
      </c>
      <c r="F84" s="4" t="str">
        <f>IF('8B-NOTARIES'!AN$40="no"," ","more than one")</f>
        <v>more than one</v>
      </c>
      <c r="G84" s="4" t="str">
        <f>IF('8B-NOTARIES'!AN$57="no"," ","no")</f>
        <v>no</v>
      </c>
      <c r="I84" s="4" t="str">
        <f>IF('8C-ACCOUNTANTS'!AN$43="no"," ","more than one")</f>
        <v>more than one</v>
      </c>
      <c r="J84" s="4" t="str">
        <f>IF('8C-ACCOUNTANTS'!AN$58="no"," ","no")</f>
        <v>no</v>
      </c>
      <c r="L84" s="4" t="str">
        <f>IF('8D-ARCHITECTS'!AN$49="no"," ","more than one")</f>
        <v>more than one</v>
      </c>
      <c r="M84" s="4" t="str">
        <f>IF('8D-ARCHITECTS'!AN$64="no"," ","no")</f>
        <v>no</v>
      </c>
      <c r="O84" s="4" t="str">
        <f>IF('8E-CIVIL ENGINEERS'!AN$48="no"," ","more than one")</f>
        <v>more than one</v>
      </c>
      <c r="P84" s="4" t="str">
        <f>IF('8E-CIVIL ENGINEERS'!AN$63="no"," ","no")</f>
        <v>no</v>
      </c>
      <c r="R84" s="4" t="str">
        <f>IF('8F-ESTATE AGENTS'!AN$35="no"," ","more than one")</f>
        <v>more than one</v>
      </c>
      <c r="S84" s="4" t="str">
        <f>IF('8F-ESTATE AGENTS'!AN$50="no"," ","no")</f>
        <v>no</v>
      </c>
    </row>
    <row r="1031" spans="1:1" x14ac:dyDescent="0.25">
      <c r="A1031" s="4" t="s">
        <v>765</v>
      </c>
    </row>
    <row r="1032" spans="1:1" x14ac:dyDescent="0.25">
      <c r="A1032" s="4" t="s">
        <v>766</v>
      </c>
    </row>
    <row r="2041" spans="1:1" x14ac:dyDescent="0.25">
      <c r="A2041" s="4" t="s">
        <v>767</v>
      </c>
    </row>
    <row r="2042" spans="1:1" x14ac:dyDescent="0.25">
      <c r="A2042" s="4" t="s">
        <v>768</v>
      </c>
    </row>
    <row r="3051" spans="1:1" x14ac:dyDescent="0.25">
      <c r="A3051" s="4" t="s">
        <v>769</v>
      </c>
    </row>
    <row r="3052" spans="1:1" x14ac:dyDescent="0.25">
      <c r="A3052" s="4" t="s">
        <v>770</v>
      </c>
    </row>
    <row r="4061" spans="1:1" x14ac:dyDescent="0.25">
      <c r="A4061" s="4" t="s">
        <v>771</v>
      </c>
    </row>
    <row r="4062" spans="1:1" x14ac:dyDescent="0.25">
      <c r="A4062" s="4" t="s">
        <v>772</v>
      </c>
    </row>
    <row r="5071" spans="1:1" x14ac:dyDescent="0.25">
      <c r="A5071" s="4" t="s">
        <v>773</v>
      </c>
    </row>
    <row r="5072" spans="1:1" x14ac:dyDescent="0.25">
      <c r="A5072" s="4" t="s">
        <v>774</v>
      </c>
    </row>
    <row r="6081" spans="1:1" x14ac:dyDescent="0.25">
      <c r="A6081" s="4" t="s">
        <v>775</v>
      </c>
    </row>
    <row r="6082" spans="1:1" x14ac:dyDescent="0.25">
      <c r="A6082" s="4" t="s">
        <v>776</v>
      </c>
    </row>
  </sheetData>
  <sheetProtection algorithmName="SHA-512" hashValue="p9dIThWXsj3lGk8jsY7XvnTx82u3H7skyK5O9U8+xcWEW02+MXg+BMC7C1QeOI79D33M1yUvpg1ZS8vpAbmB0Q==" saltValue="xBn4apSAKpRTC7ZvhY+Zkg==" spinCount="100000" sheet="1" objects="1" scenarios="1"/>
  <pageMargins left="0.7" right="0.7" top="0.75" bottom="0.75" header="0.3" footer="0.3"/>
  <pageSetup paperSize="9" orientation="portrait" r:id="rId1"/>
  <headerFooter>
    <oddFooter>&amp;C_x000D_&amp;1#&amp;"Calibri"&amp;10&amp;K0000FF Restricted Use - À usage restreint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2760B-F702-45F4-9641-8140A456F985}">
  <sheetPr codeName="Sheet2"/>
  <dimension ref="A1:E63"/>
  <sheetViews>
    <sheetView topLeftCell="A6" zoomScale="85" zoomScaleNormal="85" workbookViewId="0">
      <selection activeCell="D12" sqref="D12:E12"/>
    </sheetView>
  </sheetViews>
  <sheetFormatPr defaultColWidth="9.1796875" defaultRowHeight="12.5" x14ac:dyDescent="0.25"/>
  <cols>
    <col min="1" max="1" width="19.453125" style="220" customWidth="1"/>
    <col min="2" max="2" width="32.7265625" style="220" customWidth="1"/>
    <col min="3" max="16384" width="9.1796875" style="220"/>
  </cols>
  <sheetData>
    <row r="1" spans="1:5" ht="19.5" x14ac:dyDescent="0.25">
      <c r="A1" s="219" t="s">
        <v>1124</v>
      </c>
    </row>
    <row r="2" spans="1:5" ht="19.5" x14ac:dyDescent="0.25">
      <c r="A2" s="219"/>
    </row>
    <row r="3" spans="1:5" ht="14.5" x14ac:dyDescent="0.25">
      <c r="A3" s="221" t="s">
        <v>1125</v>
      </c>
    </row>
    <row r="4" spans="1:5" ht="14.5" x14ac:dyDescent="0.25">
      <c r="A4" s="222" t="s">
        <v>1126</v>
      </c>
    </row>
    <row r="5" spans="1:5" ht="14.5" x14ac:dyDescent="0.25">
      <c r="A5" s="222" t="s">
        <v>1127</v>
      </c>
    </row>
    <row r="6" spans="1:5" ht="14.5" x14ac:dyDescent="0.25">
      <c r="A6" s="222" t="s">
        <v>1128</v>
      </c>
    </row>
    <row r="7" spans="1:5" ht="14.5" x14ac:dyDescent="0.25">
      <c r="A7" s="222" t="s">
        <v>1129</v>
      </c>
    </row>
    <row r="8" spans="1:5" ht="14.5" x14ac:dyDescent="0.25">
      <c r="A8" s="223"/>
    </row>
    <row r="9" spans="1:5" x14ac:dyDescent="0.25">
      <c r="A9" s="224" t="s">
        <v>1130</v>
      </c>
    </row>
    <row r="10" spans="1:5" x14ac:dyDescent="0.25">
      <c r="A10" s="224"/>
    </row>
    <row r="11" spans="1:5" ht="25.5" customHeight="1" x14ac:dyDescent="0.25">
      <c r="A11" s="225" t="s">
        <v>1131</v>
      </c>
    </row>
    <row r="12" spans="1:5" ht="43.5" customHeight="1" x14ac:dyDescent="0.25">
      <c r="A12" s="221" t="s">
        <v>1132</v>
      </c>
      <c r="D12" s="551" t="s">
        <v>1133</v>
      </c>
      <c r="E12" s="551"/>
    </row>
    <row r="13" spans="1:5" ht="14.5" x14ac:dyDescent="0.25">
      <c r="A13" s="221" t="s">
        <v>1134</v>
      </c>
    </row>
    <row r="14" spans="1:5" ht="14.5" x14ac:dyDescent="0.25">
      <c r="A14" s="221"/>
    </row>
    <row r="15" spans="1:5" ht="37.5" customHeight="1" x14ac:dyDescent="0.25">
      <c r="A15" s="225" t="s">
        <v>1135</v>
      </c>
    </row>
    <row r="16" spans="1:5" ht="30.75" customHeight="1" x14ac:dyDescent="0.25">
      <c r="A16" s="223" t="s">
        <v>1136</v>
      </c>
    </row>
    <row r="17" spans="1:1" ht="42" customHeight="1" x14ac:dyDescent="0.25">
      <c r="A17" s="223" t="s">
        <v>1137</v>
      </c>
    </row>
    <row r="18" spans="1:1" ht="36" customHeight="1" x14ac:dyDescent="0.25">
      <c r="A18" s="223" t="s">
        <v>1138</v>
      </c>
    </row>
    <row r="19" spans="1:1" ht="27.75" customHeight="1" x14ac:dyDescent="0.25">
      <c r="A19" s="225" t="s">
        <v>1139</v>
      </c>
    </row>
    <row r="20" spans="1:1" s="223" customFormat="1" ht="24" customHeight="1" x14ac:dyDescent="0.25">
      <c r="A20" s="223" t="s">
        <v>1140</v>
      </c>
    </row>
    <row r="21" spans="1:1" s="223" customFormat="1" ht="20.25" customHeight="1" x14ac:dyDescent="0.25">
      <c r="A21" s="223" t="s">
        <v>1141</v>
      </c>
    </row>
    <row r="22" spans="1:1" s="223" customFormat="1" ht="25.5" customHeight="1" x14ac:dyDescent="0.25">
      <c r="A22" s="223" t="s">
        <v>1142</v>
      </c>
    </row>
    <row r="23" spans="1:1" s="223" customFormat="1" ht="27" customHeight="1" x14ac:dyDescent="0.25">
      <c r="A23" s="223" t="s">
        <v>1143</v>
      </c>
    </row>
    <row r="24" spans="1:1" s="223" customFormat="1" ht="14.5" x14ac:dyDescent="0.25"/>
    <row r="25" spans="1:1" s="223" customFormat="1" ht="14.5" x14ac:dyDescent="0.25">
      <c r="A25" s="223" t="s">
        <v>1144</v>
      </c>
    </row>
    <row r="26" spans="1:1" s="223" customFormat="1" ht="14.5" x14ac:dyDescent="0.25"/>
    <row r="27" spans="1:1" s="223" customFormat="1" ht="14.5" x14ac:dyDescent="0.25">
      <c r="A27" s="226" t="s">
        <v>1145</v>
      </c>
    </row>
    <row r="28" spans="1:1" s="223" customFormat="1" ht="29.25" customHeight="1" x14ac:dyDescent="0.25">
      <c r="A28" s="223" t="s">
        <v>1146</v>
      </c>
    </row>
    <row r="29" spans="1:1" s="223" customFormat="1" ht="29.25" customHeight="1" x14ac:dyDescent="0.25">
      <c r="A29" s="223" t="s">
        <v>1147</v>
      </c>
    </row>
    <row r="30" spans="1:1" s="223" customFormat="1" ht="23.25" customHeight="1" x14ac:dyDescent="0.25">
      <c r="A30" s="223" t="s">
        <v>1148</v>
      </c>
    </row>
    <row r="31" spans="1:1" s="223" customFormat="1" ht="29.25" customHeight="1" x14ac:dyDescent="0.25">
      <c r="A31" s="223" t="s">
        <v>1149</v>
      </c>
    </row>
    <row r="32" spans="1:1" s="223" customFormat="1" ht="29.25" customHeight="1" x14ac:dyDescent="0.25">
      <c r="A32" s="223" t="s">
        <v>1150</v>
      </c>
    </row>
    <row r="33" spans="1:2" s="223" customFormat="1" ht="29.25" customHeight="1" x14ac:dyDescent="0.25">
      <c r="B33" s="223" t="s">
        <v>1151</v>
      </c>
    </row>
    <row r="34" spans="1:2" s="223" customFormat="1" ht="29.25" customHeight="1" x14ac:dyDescent="0.25">
      <c r="B34" s="223" t="s">
        <v>1152</v>
      </c>
    </row>
    <row r="35" spans="1:2" s="223" customFormat="1" ht="29.25" customHeight="1" x14ac:dyDescent="0.25">
      <c r="A35" s="223" t="s">
        <v>1153</v>
      </c>
    </row>
    <row r="36" spans="1:2" s="223" customFormat="1" ht="29.25" customHeight="1" x14ac:dyDescent="0.25">
      <c r="A36" s="223" t="s">
        <v>1154</v>
      </c>
    </row>
    <row r="37" spans="1:2" s="223" customFormat="1" ht="29.25" customHeight="1" x14ac:dyDescent="0.25">
      <c r="A37" s="223" t="s">
        <v>1155</v>
      </c>
    </row>
    <row r="38" spans="1:2" s="223" customFormat="1" ht="29.25" customHeight="1" x14ac:dyDescent="0.25">
      <c r="A38" s="223" t="s">
        <v>1156</v>
      </c>
    </row>
    <row r="39" spans="1:2" ht="19.5" customHeight="1" x14ac:dyDescent="0.25">
      <c r="A39" s="227" t="s">
        <v>1157</v>
      </c>
    </row>
    <row r="41" spans="1:2" ht="14.5" x14ac:dyDescent="0.25">
      <c r="A41" s="226" t="s">
        <v>1158</v>
      </c>
    </row>
    <row r="42" spans="1:2" s="223" customFormat="1" ht="29.25" customHeight="1" x14ac:dyDescent="0.25">
      <c r="A42" s="223" t="s">
        <v>1159</v>
      </c>
    </row>
    <row r="43" spans="1:2" s="223" customFormat="1" ht="29.25" customHeight="1" x14ac:dyDescent="0.25">
      <c r="A43" s="223" t="s">
        <v>1160</v>
      </c>
    </row>
    <row r="44" spans="1:2" s="223" customFormat="1" ht="29.25" customHeight="1" x14ac:dyDescent="0.25">
      <c r="A44" s="223" t="s">
        <v>1161</v>
      </c>
    </row>
    <row r="45" spans="1:2" s="223" customFormat="1" ht="29.25" customHeight="1" x14ac:dyDescent="0.25">
      <c r="B45" s="223" t="s">
        <v>1162</v>
      </c>
    </row>
    <row r="46" spans="1:2" s="223" customFormat="1" ht="29.25" customHeight="1" x14ac:dyDescent="0.25">
      <c r="A46" s="223" t="s">
        <v>1163</v>
      </c>
    </row>
    <row r="47" spans="1:2" s="223" customFormat="1" ht="29.25" customHeight="1" x14ac:dyDescent="0.25">
      <c r="A47" s="223" t="s">
        <v>1164</v>
      </c>
    </row>
    <row r="48" spans="1:2" s="223" customFormat="1" ht="29.25" customHeight="1" x14ac:dyDescent="0.25">
      <c r="A48" s="223" t="s">
        <v>1165</v>
      </c>
    </row>
    <row r="49" spans="1:2" s="223" customFormat="1" ht="29.25" customHeight="1" x14ac:dyDescent="0.25">
      <c r="B49" s="223" t="s">
        <v>1166</v>
      </c>
    </row>
    <row r="50" spans="1:2" s="223" customFormat="1" ht="29.25" customHeight="1" x14ac:dyDescent="0.25"/>
    <row r="51" spans="1:2" ht="33" customHeight="1" x14ac:dyDescent="0.25">
      <c r="A51" s="225" t="s">
        <v>1167</v>
      </c>
    </row>
    <row r="52" spans="1:2" s="223" customFormat="1" ht="29.25" customHeight="1" x14ac:dyDescent="0.25">
      <c r="A52" s="223" t="s">
        <v>1168</v>
      </c>
    </row>
    <row r="53" spans="1:2" s="223" customFormat="1" ht="29.25" customHeight="1" x14ac:dyDescent="0.25">
      <c r="A53" s="223" t="s">
        <v>1169</v>
      </c>
    </row>
    <row r="54" spans="1:2" s="223" customFormat="1" ht="29.25" customHeight="1" x14ac:dyDescent="0.25">
      <c r="A54" s="223" t="s">
        <v>1170</v>
      </c>
    </row>
    <row r="55" spans="1:2" s="223" customFormat="1" ht="29.25" customHeight="1" x14ac:dyDescent="0.25">
      <c r="A55" s="223" t="s">
        <v>1171</v>
      </c>
    </row>
    <row r="56" spans="1:2" s="223" customFormat="1" ht="29.25" customHeight="1" x14ac:dyDescent="0.25">
      <c r="A56" s="223" t="s">
        <v>1172</v>
      </c>
    </row>
    <row r="57" spans="1:2" s="223" customFormat="1" ht="29.25" customHeight="1" x14ac:dyDescent="0.25">
      <c r="B57" s="223" t="s">
        <v>1173</v>
      </c>
    </row>
    <row r="58" spans="1:2" s="223" customFormat="1" ht="29.25" customHeight="1" x14ac:dyDescent="0.25">
      <c r="B58" s="223" t="s">
        <v>1174</v>
      </c>
    </row>
    <row r="59" spans="1:2" s="223" customFormat="1" ht="29.25" customHeight="1" x14ac:dyDescent="0.25">
      <c r="B59" s="223" t="s">
        <v>1175</v>
      </c>
    </row>
    <row r="60" spans="1:2" s="223" customFormat="1" ht="29.25" customHeight="1" x14ac:dyDescent="0.25">
      <c r="A60" s="223" t="s">
        <v>1176</v>
      </c>
    </row>
    <row r="61" spans="1:2" s="223" customFormat="1" ht="29.25" customHeight="1" x14ac:dyDescent="0.25"/>
    <row r="62" spans="1:2" s="223" customFormat="1" ht="29.25" customHeight="1" x14ac:dyDescent="0.25"/>
    <row r="63" spans="1:2" s="223" customFormat="1" ht="29.25" customHeight="1" x14ac:dyDescent="0.25"/>
  </sheetData>
  <sheetProtection algorithmName="SHA-512" hashValue="K+heBcULSCFjbcoYk9j6HefDSv6FIRLd/Tt03VQGihJtNPjIzvdB5g+DadAznHRDTUxPXJV4paCkZsEEfbZzrw==" saltValue="1wGW901BsRUGPSWnw5o73A==" spinCount="100000" sheet="1" objects="1" scenarios="1"/>
  <mergeCells count="1">
    <mergeCell ref="D12:E12"/>
  </mergeCells>
  <hyperlinks>
    <hyperlink ref="A9" r:id="rId1" display="mailto:PMRIndicators@oecd.org" xr:uid="{115DC1D0-1527-4D52-AA8B-0E9393CB52B1}"/>
  </hyperlinks>
  <pageMargins left="0.7" right="0.7" top="0.75" bottom="0.75" header="0.3" footer="0.3"/>
  <pageSetup orientation="portrait" horizontalDpi="4294967293" verticalDpi="0" r:id="rId2"/>
  <headerFooter>
    <oddFooter>&amp;C_x000D_&amp;1#&amp;"Calibri"&amp;10&amp;K0000FF Restricted Use - À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C15"/>
  <sheetViews>
    <sheetView zoomScale="85" zoomScaleNormal="85" workbookViewId="0">
      <selection activeCell="D5" sqref="D5"/>
    </sheetView>
  </sheetViews>
  <sheetFormatPr defaultColWidth="9.1796875" defaultRowHeight="12.5" x14ac:dyDescent="0.25"/>
  <cols>
    <col min="1" max="1" width="17.26953125" style="5" customWidth="1"/>
    <col min="2" max="2" width="78.7265625" style="5" customWidth="1"/>
    <col min="3" max="3" width="29" style="37" customWidth="1"/>
    <col min="4" max="16384" width="9.1796875" style="5"/>
  </cols>
  <sheetData>
    <row r="1" spans="1:3" ht="14" x14ac:dyDescent="0.3">
      <c r="B1" s="6" t="s">
        <v>127</v>
      </c>
    </row>
    <row r="2" spans="1:3" ht="13" thickBot="1" x14ac:dyDescent="0.3"/>
    <row r="3" spans="1:3" ht="58.5" thickBot="1" x14ac:dyDescent="0.3">
      <c r="A3" s="7" t="s">
        <v>128</v>
      </c>
      <c r="B3" s="8" t="s">
        <v>170</v>
      </c>
      <c r="C3" s="7" t="s">
        <v>129</v>
      </c>
    </row>
    <row r="4" spans="1:3" ht="54.75" customHeight="1" x14ac:dyDescent="0.25">
      <c r="A4" s="552" t="s">
        <v>130</v>
      </c>
      <c r="B4" s="554" t="s">
        <v>1056</v>
      </c>
      <c r="C4" s="556" t="s">
        <v>131</v>
      </c>
    </row>
    <row r="5" spans="1:3" ht="69" customHeight="1" thickBot="1" x14ac:dyDescent="0.3">
      <c r="A5" s="553"/>
      <c r="B5" s="555"/>
      <c r="C5" s="557"/>
    </row>
    <row r="6" spans="1:3" ht="30" customHeight="1" x14ac:dyDescent="0.25">
      <c r="A6" s="552" t="s">
        <v>132</v>
      </c>
      <c r="B6" s="554" t="s">
        <v>1057</v>
      </c>
      <c r="C6" s="556" t="s">
        <v>133</v>
      </c>
    </row>
    <row r="7" spans="1:3" ht="30" customHeight="1" thickBot="1" x14ac:dyDescent="0.3">
      <c r="A7" s="553"/>
      <c r="B7" s="555"/>
      <c r="C7" s="557"/>
    </row>
    <row r="8" spans="1:3" ht="43.9" customHeight="1" x14ac:dyDescent="0.25">
      <c r="A8" s="552" t="s">
        <v>134</v>
      </c>
      <c r="B8" s="9" t="s">
        <v>1058</v>
      </c>
      <c r="C8" s="556" t="s">
        <v>135</v>
      </c>
    </row>
    <row r="9" spans="1:3" ht="21.65" customHeight="1" thickBot="1" x14ac:dyDescent="0.3">
      <c r="A9" s="553"/>
      <c r="B9" s="10" t="s">
        <v>136</v>
      </c>
      <c r="C9" s="557"/>
    </row>
    <row r="10" spans="1:3" ht="30" customHeight="1" x14ac:dyDescent="0.25">
      <c r="A10" s="552" t="s">
        <v>137</v>
      </c>
      <c r="B10" s="554" t="s">
        <v>138</v>
      </c>
      <c r="C10" s="556" t="s">
        <v>139</v>
      </c>
    </row>
    <row r="11" spans="1:3" ht="30" customHeight="1" thickBot="1" x14ac:dyDescent="0.3">
      <c r="A11" s="553"/>
      <c r="B11" s="555"/>
      <c r="C11" s="557"/>
    </row>
    <row r="12" spans="1:3" ht="29.15" customHeight="1" x14ac:dyDescent="0.25">
      <c r="A12" s="552" t="s">
        <v>140</v>
      </c>
      <c r="B12" s="558" t="s">
        <v>141</v>
      </c>
      <c r="C12" s="556" t="s">
        <v>139</v>
      </c>
    </row>
    <row r="13" spans="1:3" ht="24.65" customHeight="1" thickBot="1" x14ac:dyDescent="0.3">
      <c r="A13" s="553"/>
      <c r="B13" s="559"/>
      <c r="C13" s="557"/>
    </row>
    <row r="14" spans="1:3" ht="25.5" customHeight="1" x14ac:dyDescent="0.25">
      <c r="A14" s="552" t="s">
        <v>142</v>
      </c>
      <c r="B14" s="554" t="s">
        <v>1059</v>
      </c>
      <c r="C14" s="556" t="s">
        <v>143</v>
      </c>
    </row>
    <row r="15" spans="1:3" ht="23.5" customHeight="1" thickBot="1" x14ac:dyDescent="0.3">
      <c r="A15" s="553"/>
      <c r="B15" s="555"/>
      <c r="C15" s="557"/>
    </row>
  </sheetData>
  <sheetProtection algorithmName="SHA-512" hashValue="DBTG737i30+cgZAH2IcLhQ8zFfn6lG39smv1JA/oukCg8X0fjd6nDEIcLAubhgplcRUfql8o9WXQFBBiJQ6f0Q==" saltValue="u2+sk8yjjnWMY1WmlUOd7A==" spinCount="100000" sheet="1" objects="1" scenarios="1"/>
  <mergeCells count="17">
    <mergeCell ref="A14:A15"/>
    <mergeCell ref="B14:B15"/>
    <mergeCell ref="C14:C15"/>
    <mergeCell ref="A8:A9"/>
    <mergeCell ref="C8:C9"/>
    <mergeCell ref="A10:A11"/>
    <mergeCell ref="B10:B11"/>
    <mergeCell ref="C10:C11"/>
    <mergeCell ref="A12:A13"/>
    <mergeCell ref="C12:C13"/>
    <mergeCell ref="B12:B13"/>
    <mergeCell ref="A4:A5"/>
    <mergeCell ref="B4:B5"/>
    <mergeCell ref="C4:C5"/>
    <mergeCell ref="A6:A7"/>
    <mergeCell ref="B6:B7"/>
    <mergeCell ref="C6:C7"/>
  </mergeCells>
  <pageMargins left="0.7" right="0.7" top="0.75" bottom="0.75" header="0.3" footer="0.3"/>
  <pageSetup paperSize="9" orientation="portrait" r:id="rId1"/>
  <headerFooter>
    <oddFooter>&amp;C_x000D_&amp;1#&amp;"Calibri"&amp;10&amp;K0000FF Restricted Use - À usage restreint</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dimension ref="A1:AV300"/>
  <sheetViews>
    <sheetView tabSelected="1" topLeftCell="D1" zoomScale="85" zoomScaleNormal="85" workbookViewId="0">
      <pane xSplit="5" ySplit="4" topLeftCell="I5" activePane="bottomRight" state="frozen"/>
      <selection activeCell="D1" sqref="D1"/>
      <selection pane="topRight" activeCell="I1" sqref="I1"/>
      <selection pane="bottomLeft" activeCell="D5" sqref="D5"/>
      <selection pane="bottomRight" activeCell="D1" sqref="D1"/>
    </sheetView>
  </sheetViews>
  <sheetFormatPr defaultRowHeight="12.5" x14ac:dyDescent="0.25"/>
  <cols>
    <col min="1" max="1" width="8.453125" style="87" hidden="1" customWidth="1"/>
    <col min="2" max="2" width="5.453125" style="87" hidden="1" customWidth="1"/>
    <col min="3" max="3" width="7.7265625" style="87" hidden="1" customWidth="1"/>
    <col min="4" max="5" width="3.453125" style="24" customWidth="1"/>
    <col min="6" max="7" width="2.7265625" style="24" customWidth="1"/>
    <col min="8" max="8" width="57.1796875" style="24" customWidth="1"/>
    <col min="9" max="9" width="55.54296875" style="43" customWidth="1"/>
    <col min="10" max="12" width="72.7265625" style="17" hidden="1" customWidth="1"/>
    <col min="13" max="13" width="72.7265625" style="18" hidden="1" customWidth="1"/>
    <col min="14" max="14" width="26.7265625" style="17" hidden="1" customWidth="1"/>
    <col min="15" max="15" width="42.7265625" style="17" hidden="1" customWidth="1"/>
    <col min="16" max="16" width="72.7265625" style="17" hidden="1" customWidth="1"/>
    <col min="17" max="17" width="40.7265625" style="17" hidden="1" customWidth="1"/>
    <col min="18" max="18" width="25.1796875" style="213" hidden="1" customWidth="1"/>
    <col min="19" max="19" width="20.54296875" style="17" hidden="1" customWidth="1"/>
    <col min="20" max="20" width="25.1796875" style="213" hidden="1" customWidth="1"/>
    <col min="21" max="21" width="20.54296875" style="17" hidden="1" customWidth="1"/>
    <col min="22" max="23" width="20.7265625" style="17" hidden="1" customWidth="1"/>
    <col min="24" max="24" width="72.7265625" style="17" hidden="1" customWidth="1"/>
    <col min="25" max="25" width="72.7265625" style="16" hidden="1" customWidth="1"/>
    <col min="26" max="27" width="72.7265625" style="213" hidden="1" customWidth="1"/>
    <col min="28" max="28" width="72.6328125" style="213" customWidth="1"/>
    <col min="29" max="29" width="40.6328125" style="213" customWidth="1"/>
    <col min="30" max="30" width="24.453125" style="213" hidden="1" customWidth="1"/>
    <col min="31" max="31" width="38.26953125" style="213" hidden="1" customWidth="1"/>
    <col min="32" max="32" width="18.1796875" style="213" hidden="1" customWidth="1"/>
    <col min="33" max="33" width="30.26953125" style="213" hidden="1" customWidth="1"/>
    <col min="34" max="34" width="37.453125" style="213" hidden="1" customWidth="1"/>
    <col min="35" max="35" width="24.1796875" style="213" hidden="1" customWidth="1"/>
    <col min="36" max="36" width="31.81640625" style="213" hidden="1" customWidth="1"/>
    <col min="37" max="37" width="27.1796875" style="213" hidden="1" customWidth="1"/>
    <col min="38" max="38" width="26.26953125" style="213" hidden="1" customWidth="1"/>
    <col min="39" max="39" width="21.26953125" style="213" hidden="1" customWidth="1"/>
    <col min="40" max="40" width="21.1796875" style="213" hidden="1" customWidth="1"/>
    <col min="41" max="41" width="23.1796875" style="213" hidden="1" customWidth="1"/>
    <col min="42" max="42" width="19.26953125" style="213" hidden="1" customWidth="1"/>
    <col min="43" max="43" width="37.1796875" style="213" hidden="1" customWidth="1"/>
    <col min="44" max="48" width="9.1796875" style="82" hidden="1" customWidth="1"/>
    <col min="49" max="246" width="9.1796875" style="213"/>
    <col min="247" max="249" width="9.1796875" style="213" customWidth="1"/>
    <col min="250" max="253" width="3.1796875" style="213" customWidth="1"/>
    <col min="254" max="254" width="9.1796875" style="213" customWidth="1"/>
    <col min="255" max="258" width="2.7265625" style="213" customWidth="1"/>
    <col min="259" max="259" width="61.7265625" style="213" customWidth="1"/>
    <col min="260" max="262" width="7.7265625" style="213" customWidth="1"/>
    <col min="263" max="263" width="29.7265625" style="213" customWidth="1"/>
    <col min="264" max="264" width="8.7265625" style="213" customWidth="1"/>
    <col min="265" max="265" width="31.7265625" style="213" customWidth="1"/>
    <col min="266" max="267" width="9.1796875" style="213"/>
    <col min="268" max="268" width="9.1796875" style="213" customWidth="1"/>
    <col min="269" max="502" width="9.1796875" style="213"/>
    <col min="503" max="505" width="9.1796875" style="213" customWidth="1"/>
    <col min="506" max="509" width="3.1796875" style="213" customWidth="1"/>
    <col min="510" max="510" width="9.1796875" style="213" customWidth="1"/>
    <col min="511" max="514" width="2.7265625" style="213" customWidth="1"/>
    <col min="515" max="515" width="61.7265625" style="213" customWidth="1"/>
    <col min="516" max="518" width="7.7265625" style="213" customWidth="1"/>
    <col min="519" max="519" width="29.7265625" style="213" customWidth="1"/>
    <col min="520" max="520" width="8.7265625" style="213" customWidth="1"/>
    <col min="521" max="521" width="31.7265625" style="213" customWidth="1"/>
    <col min="522" max="523" width="9.1796875" style="213"/>
    <col min="524" max="524" width="9.1796875" style="213" customWidth="1"/>
    <col min="525" max="758" width="9.1796875" style="213"/>
    <col min="759" max="761" width="9.1796875" style="213" customWidth="1"/>
    <col min="762" max="765" width="3.1796875" style="213" customWidth="1"/>
    <col min="766" max="766" width="9.1796875" style="213" customWidth="1"/>
    <col min="767" max="770" width="2.7265625" style="213" customWidth="1"/>
    <col min="771" max="771" width="61.7265625" style="213" customWidth="1"/>
    <col min="772" max="774" width="7.7265625" style="213" customWidth="1"/>
    <col min="775" max="775" width="29.7265625" style="213" customWidth="1"/>
    <col min="776" max="776" width="8.7265625" style="213" customWidth="1"/>
    <col min="777" max="777" width="31.7265625" style="213" customWidth="1"/>
    <col min="778" max="779" width="9.1796875" style="213"/>
    <col min="780" max="780" width="9.1796875" style="213" customWidth="1"/>
    <col min="781" max="1014" width="9.1796875" style="213"/>
    <col min="1015" max="1017" width="9.1796875" style="213" customWidth="1"/>
    <col min="1018" max="1021" width="3.1796875" style="213" customWidth="1"/>
    <col min="1022" max="1022" width="9.1796875" style="213" customWidth="1"/>
    <col min="1023" max="1026" width="2.7265625" style="213" customWidth="1"/>
    <col min="1027" max="1027" width="61.7265625" style="213" customWidth="1"/>
    <col min="1028" max="1030" width="7.7265625" style="213" customWidth="1"/>
    <col min="1031" max="1031" width="29.7265625" style="213" customWidth="1"/>
    <col min="1032" max="1032" width="8.7265625" style="213" customWidth="1"/>
    <col min="1033" max="1033" width="31.7265625" style="213" customWidth="1"/>
    <col min="1034" max="1035" width="9.1796875" style="213"/>
    <col min="1036" max="1036" width="9.1796875" style="213" customWidth="1"/>
    <col min="1037" max="1270" width="9.1796875" style="213"/>
    <col min="1271" max="1273" width="9.1796875" style="213" customWidth="1"/>
    <col min="1274" max="1277" width="3.1796875" style="213" customWidth="1"/>
    <col min="1278" max="1278" width="9.1796875" style="213" customWidth="1"/>
    <col min="1279" max="1282" width="2.7265625" style="213" customWidth="1"/>
    <col min="1283" max="1283" width="61.7265625" style="213" customWidth="1"/>
    <col min="1284" max="1286" width="7.7265625" style="213" customWidth="1"/>
    <col min="1287" max="1287" width="29.7265625" style="213" customWidth="1"/>
    <col min="1288" max="1288" width="8.7265625" style="213" customWidth="1"/>
    <col min="1289" max="1289" width="31.7265625" style="213" customWidth="1"/>
    <col min="1290" max="1291" width="9.1796875" style="213"/>
    <col min="1292" max="1292" width="9.1796875" style="213" customWidth="1"/>
    <col min="1293" max="1526" width="9.1796875" style="213"/>
    <col min="1527" max="1529" width="9.1796875" style="213" customWidth="1"/>
    <col min="1530" max="1533" width="3.1796875" style="213" customWidth="1"/>
    <col min="1534" max="1534" width="9.1796875" style="213" customWidth="1"/>
    <col min="1535" max="1538" width="2.7265625" style="213" customWidth="1"/>
    <col min="1539" max="1539" width="61.7265625" style="213" customWidth="1"/>
    <col min="1540" max="1542" width="7.7265625" style="213" customWidth="1"/>
    <col min="1543" max="1543" width="29.7265625" style="213" customWidth="1"/>
    <col min="1544" max="1544" width="8.7265625" style="213" customWidth="1"/>
    <col min="1545" max="1545" width="31.7265625" style="213" customWidth="1"/>
    <col min="1546" max="1547" width="9.1796875" style="213"/>
    <col min="1548" max="1548" width="9.1796875" style="213" customWidth="1"/>
    <col min="1549" max="1782" width="9.1796875" style="213"/>
    <col min="1783" max="1785" width="9.1796875" style="213" customWidth="1"/>
    <col min="1786" max="1789" width="3.1796875" style="213" customWidth="1"/>
    <col min="1790" max="1790" width="9.1796875" style="213" customWidth="1"/>
    <col min="1791" max="1794" width="2.7265625" style="213" customWidth="1"/>
    <col min="1795" max="1795" width="61.7265625" style="213" customWidth="1"/>
    <col min="1796" max="1798" width="7.7265625" style="213" customWidth="1"/>
    <col min="1799" max="1799" width="29.7265625" style="213" customWidth="1"/>
    <col min="1800" max="1800" width="8.7265625" style="213" customWidth="1"/>
    <col min="1801" max="1801" width="31.7265625" style="213" customWidth="1"/>
    <col min="1802" max="1803" width="9.1796875" style="213"/>
    <col min="1804" max="1804" width="9.1796875" style="213" customWidth="1"/>
    <col min="1805" max="2038" width="9.1796875" style="213"/>
    <col min="2039" max="2041" width="9.1796875" style="213" customWidth="1"/>
    <col min="2042" max="2045" width="3.1796875" style="213" customWidth="1"/>
    <col min="2046" max="2046" width="9.1796875" style="213" customWidth="1"/>
    <col min="2047" max="2050" width="2.7265625" style="213" customWidth="1"/>
    <col min="2051" max="2051" width="61.7265625" style="213" customWidth="1"/>
    <col min="2052" max="2054" width="7.7265625" style="213" customWidth="1"/>
    <col min="2055" max="2055" width="29.7265625" style="213" customWidth="1"/>
    <col min="2056" max="2056" width="8.7265625" style="213" customWidth="1"/>
    <col min="2057" max="2057" width="31.7265625" style="213" customWidth="1"/>
    <col min="2058" max="2059" width="9.1796875" style="213"/>
    <col min="2060" max="2060" width="9.1796875" style="213" customWidth="1"/>
    <col min="2061" max="2294" width="9.1796875" style="213"/>
    <col min="2295" max="2297" width="9.1796875" style="213" customWidth="1"/>
    <col min="2298" max="2301" width="3.1796875" style="213" customWidth="1"/>
    <col min="2302" max="2302" width="9.1796875" style="213" customWidth="1"/>
    <col min="2303" max="2306" width="2.7265625" style="213" customWidth="1"/>
    <col min="2307" max="2307" width="61.7265625" style="213" customWidth="1"/>
    <col min="2308" max="2310" width="7.7265625" style="213" customWidth="1"/>
    <col min="2311" max="2311" width="29.7265625" style="213" customWidth="1"/>
    <col min="2312" max="2312" width="8.7265625" style="213" customWidth="1"/>
    <col min="2313" max="2313" width="31.7265625" style="213" customWidth="1"/>
    <col min="2314" max="2315" width="9.1796875" style="213"/>
    <col min="2316" max="2316" width="9.1796875" style="213" customWidth="1"/>
    <col min="2317" max="2550" width="9.1796875" style="213"/>
    <col min="2551" max="2553" width="9.1796875" style="213" customWidth="1"/>
    <col min="2554" max="2557" width="3.1796875" style="213" customWidth="1"/>
    <col min="2558" max="2558" width="9.1796875" style="213" customWidth="1"/>
    <col min="2559" max="2562" width="2.7265625" style="213" customWidth="1"/>
    <col min="2563" max="2563" width="61.7265625" style="213" customWidth="1"/>
    <col min="2564" max="2566" width="7.7265625" style="213" customWidth="1"/>
    <col min="2567" max="2567" width="29.7265625" style="213" customWidth="1"/>
    <col min="2568" max="2568" width="8.7265625" style="213" customWidth="1"/>
    <col min="2569" max="2569" width="31.7265625" style="213" customWidth="1"/>
    <col min="2570" max="2571" width="9.1796875" style="213"/>
    <col min="2572" max="2572" width="9.1796875" style="213" customWidth="1"/>
    <col min="2573" max="2806" width="9.1796875" style="213"/>
    <col min="2807" max="2809" width="9.1796875" style="213" customWidth="1"/>
    <col min="2810" max="2813" width="3.1796875" style="213" customWidth="1"/>
    <col min="2814" max="2814" width="9.1796875" style="213" customWidth="1"/>
    <col min="2815" max="2818" width="2.7265625" style="213" customWidth="1"/>
    <col min="2819" max="2819" width="61.7265625" style="213" customWidth="1"/>
    <col min="2820" max="2822" width="7.7265625" style="213" customWidth="1"/>
    <col min="2823" max="2823" width="29.7265625" style="213" customWidth="1"/>
    <col min="2824" max="2824" width="8.7265625" style="213" customWidth="1"/>
    <col min="2825" max="2825" width="31.7265625" style="213" customWidth="1"/>
    <col min="2826" max="2827" width="9.1796875" style="213"/>
    <col min="2828" max="2828" width="9.1796875" style="213" customWidth="1"/>
    <col min="2829" max="3062" width="9.1796875" style="213"/>
    <col min="3063" max="3065" width="9.1796875" style="213" customWidth="1"/>
    <col min="3066" max="3069" width="3.1796875" style="213" customWidth="1"/>
    <col min="3070" max="3070" width="9.1796875" style="213" customWidth="1"/>
    <col min="3071" max="3074" width="2.7265625" style="213" customWidth="1"/>
    <col min="3075" max="3075" width="61.7265625" style="213" customWidth="1"/>
    <col min="3076" max="3078" width="7.7265625" style="213" customWidth="1"/>
    <col min="3079" max="3079" width="29.7265625" style="213" customWidth="1"/>
    <col min="3080" max="3080" width="8.7265625" style="213" customWidth="1"/>
    <col min="3081" max="3081" width="31.7265625" style="213" customWidth="1"/>
    <col min="3082" max="3083" width="9.1796875" style="213"/>
    <col min="3084" max="3084" width="9.1796875" style="213" customWidth="1"/>
    <col min="3085" max="3318" width="9.1796875" style="213"/>
    <col min="3319" max="3321" width="9.1796875" style="213" customWidth="1"/>
    <col min="3322" max="3325" width="3.1796875" style="213" customWidth="1"/>
    <col min="3326" max="3326" width="9.1796875" style="213" customWidth="1"/>
    <col min="3327" max="3330" width="2.7265625" style="213" customWidth="1"/>
    <col min="3331" max="3331" width="61.7265625" style="213" customWidth="1"/>
    <col min="3332" max="3334" width="7.7265625" style="213" customWidth="1"/>
    <col min="3335" max="3335" width="29.7265625" style="213" customWidth="1"/>
    <col min="3336" max="3336" width="8.7265625" style="213" customWidth="1"/>
    <col min="3337" max="3337" width="31.7265625" style="213" customWidth="1"/>
    <col min="3338" max="3339" width="9.1796875" style="213"/>
    <col min="3340" max="3340" width="9.1796875" style="213" customWidth="1"/>
    <col min="3341" max="3574" width="9.1796875" style="213"/>
    <col min="3575" max="3577" width="9.1796875" style="213" customWidth="1"/>
    <col min="3578" max="3581" width="3.1796875" style="213" customWidth="1"/>
    <col min="3582" max="3582" width="9.1796875" style="213" customWidth="1"/>
    <col min="3583" max="3586" width="2.7265625" style="213" customWidth="1"/>
    <col min="3587" max="3587" width="61.7265625" style="213" customWidth="1"/>
    <col min="3588" max="3590" width="7.7265625" style="213" customWidth="1"/>
    <col min="3591" max="3591" width="29.7265625" style="213" customWidth="1"/>
    <col min="3592" max="3592" width="8.7265625" style="213" customWidth="1"/>
    <col min="3593" max="3593" width="31.7265625" style="213" customWidth="1"/>
    <col min="3594" max="3595" width="9.1796875" style="213"/>
    <col min="3596" max="3596" width="9.1796875" style="213" customWidth="1"/>
    <col min="3597" max="3830" width="9.1796875" style="213"/>
    <col min="3831" max="3833" width="9.1796875" style="213" customWidth="1"/>
    <col min="3834" max="3837" width="3.1796875" style="213" customWidth="1"/>
    <col min="3838" max="3838" width="9.1796875" style="213" customWidth="1"/>
    <col min="3839" max="3842" width="2.7265625" style="213" customWidth="1"/>
    <col min="3843" max="3843" width="61.7265625" style="213" customWidth="1"/>
    <col min="3844" max="3846" width="7.7265625" style="213" customWidth="1"/>
    <col min="3847" max="3847" width="29.7265625" style="213" customWidth="1"/>
    <col min="3848" max="3848" width="8.7265625" style="213" customWidth="1"/>
    <col min="3849" max="3849" width="31.7265625" style="213" customWidth="1"/>
    <col min="3850" max="3851" width="9.1796875" style="213"/>
    <col min="3852" max="3852" width="9.1796875" style="213" customWidth="1"/>
    <col min="3853" max="4086" width="9.1796875" style="213"/>
    <col min="4087" max="4089" width="9.1796875" style="213" customWidth="1"/>
    <col min="4090" max="4093" width="3.1796875" style="213" customWidth="1"/>
    <col min="4094" max="4094" width="9.1796875" style="213" customWidth="1"/>
    <col min="4095" max="4098" width="2.7265625" style="213" customWidth="1"/>
    <col min="4099" max="4099" width="61.7265625" style="213" customWidth="1"/>
    <col min="4100" max="4102" width="7.7265625" style="213" customWidth="1"/>
    <col min="4103" max="4103" width="29.7265625" style="213" customWidth="1"/>
    <col min="4104" max="4104" width="8.7265625" style="213" customWidth="1"/>
    <col min="4105" max="4105" width="31.7265625" style="213" customWidth="1"/>
    <col min="4106" max="4107" width="9.1796875" style="213"/>
    <col min="4108" max="4108" width="9.1796875" style="213" customWidth="1"/>
    <col min="4109" max="4342" width="9.1796875" style="213"/>
    <col min="4343" max="4345" width="9.1796875" style="213" customWidth="1"/>
    <col min="4346" max="4349" width="3.1796875" style="213" customWidth="1"/>
    <col min="4350" max="4350" width="9.1796875" style="213" customWidth="1"/>
    <col min="4351" max="4354" width="2.7265625" style="213" customWidth="1"/>
    <col min="4355" max="4355" width="61.7265625" style="213" customWidth="1"/>
    <col min="4356" max="4358" width="7.7265625" style="213" customWidth="1"/>
    <col min="4359" max="4359" width="29.7265625" style="213" customWidth="1"/>
    <col min="4360" max="4360" width="8.7265625" style="213" customWidth="1"/>
    <col min="4361" max="4361" width="31.7265625" style="213" customWidth="1"/>
    <col min="4362" max="4363" width="9.1796875" style="213"/>
    <col min="4364" max="4364" width="9.1796875" style="213" customWidth="1"/>
    <col min="4365" max="4598" width="9.1796875" style="213"/>
    <col min="4599" max="4601" width="9.1796875" style="213" customWidth="1"/>
    <col min="4602" max="4605" width="3.1796875" style="213" customWidth="1"/>
    <col min="4606" max="4606" width="9.1796875" style="213" customWidth="1"/>
    <col min="4607" max="4610" width="2.7265625" style="213" customWidth="1"/>
    <col min="4611" max="4611" width="61.7265625" style="213" customWidth="1"/>
    <col min="4612" max="4614" width="7.7265625" style="213" customWidth="1"/>
    <col min="4615" max="4615" width="29.7265625" style="213" customWidth="1"/>
    <col min="4616" max="4616" width="8.7265625" style="213" customWidth="1"/>
    <col min="4617" max="4617" width="31.7265625" style="213" customWidth="1"/>
    <col min="4618" max="4619" width="9.1796875" style="213"/>
    <col min="4620" max="4620" width="9.1796875" style="213" customWidth="1"/>
    <col min="4621" max="4854" width="9.1796875" style="213"/>
    <col min="4855" max="4857" width="9.1796875" style="213" customWidth="1"/>
    <col min="4858" max="4861" width="3.1796875" style="213" customWidth="1"/>
    <col min="4862" max="4862" width="9.1796875" style="213" customWidth="1"/>
    <col min="4863" max="4866" width="2.7265625" style="213" customWidth="1"/>
    <col min="4867" max="4867" width="61.7265625" style="213" customWidth="1"/>
    <col min="4868" max="4870" width="7.7265625" style="213" customWidth="1"/>
    <col min="4871" max="4871" width="29.7265625" style="213" customWidth="1"/>
    <col min="4872" max="4872" width="8.7265625" style="213" customWidth="1"/>
    <col min="4873" max="4873" width="31.7265625" style="213" customWidth="1"/>
    <col min="4874" max="4875" width="9.1796875" style="213"/>
    <col min="4876" max="4876" width="9.1796875" style="213" customWidth="1"/>
    <col min="4877" max="5110" width="9.1796875" style="213"/>
    <col min="5111" max="5113" width="9.1796875" style="213" customWidth="1"/>
    <col min="5114" max="5117" width="3.1796875" style="213" customWidth="1"/>
    <col min="5118" max="5118" width="9.1796875" style="213" customWidth="1"/>
    <col min="5119" max="5122" width="2.7265625" style="213" customWidth="1"/>
    <col min="5123" max="5123" width="61.7265625" style="213" customWidth="1"/>
    <col min="5124" max="5126" width="7.7265625" style="213" customWidth="1"/>
    <col min="5127" max="5127" width="29.7265625" style="213" customWidth="1"/>
    <col min="5128" max="5128" width="8.7265625" style="213" customWidth="1"/>
    <col min="5129" max="5129" width="31.7265625" style="213" customWidth="1"/>
    <col min="5130" max="5131" width="9.1796875" style="213"/>
    <col min="5132" max="5132" width="9.1796875" style="213" customWidth="1"/>
    <col min="5133" max="5366" width="9.1796875" style="213"/>
    <col min="5367" max="5369" width="9.1796875" style="213" customWidth="1"/>
    <col min="5370" max="5373" width="3.1796875" style="213" customWidth="1"/>
    <col min="5374" max="5374" width="9.1796875" style="213" customWidth="1"/>
    <col min="5375" max="5378" width="2.7265625" style="213" customWidth="1"/>
    <col min="5379" max="5379" width="61.7265625" style="213" customWidth="1"/>
    <col min="5380" max="5382" width="7.7265625" style="213" customWidth="1"/>
    <col min="5383" max="5383" width="29.7265625" style="213" customWidth="1"/>
    <col min="5384" max="5384" width="8.7265625" style="213" customWidth="1"/>
    <col min="5385" max="5385" width="31.7265625" style="213" customWidth="1"/>
    <col min="5386" max="5387" width="9.1796875" style="213"/>
    <col min="5388" max="5388" width="9.1796875" style="213" customWidth="1"/>
    <col min="5389" max="5622" width="9.1796875" style="213"/>
    <col min="5623" max="5625" width="9.1796875" style="213" customWidth="1"/>
    <col min="5626" max="5629" width="3.1796875" style="213" customWidth="1"/>
    <col min="5630" max="5630" width="9.1796875" style="213" customWidth="1"/>
    <col min="5631" max="5634" width="2.7265625" style="213" customWidth="1"/>
    <col min="5635" max="5635" width="61.7265625" style="213" customWidth="1"/>
    <col min="5636" max="5638" width="7.7265625" style="213" customWidth="1"/>
    <col min="5639" max="5639" width="29.7265625" style="213" customWidth="1"/>
    <col min="5640" max="5640" width="8.7265625" style="213" customWidth="1"/>
    <col min="5641" max="5641" width="31.7265625" style="213" customWidth="1"/>
    <col min="5642" max="5643" width="9.1796875" style="213"/>
    <col min="5644" max="5644" width="9.1796875" style="213" customWidth="1"/>
    <col min="5645" max="5878" width="9.1796875" style="213"/>
    <col min="5879" max="5881" width="9.1796875" style="213" customWidth="1"/>
    <col min="5882" max="5885" width="3.1796875" style="213" customWidth="1"/>
    <col min="5886" max="5886" width="9.1796875" style="213" customWidth="1"/>
    <col min="5887" max="5890" width="2.7265625" style="213" customWidth="1"/>
    <col min="5891" max="5891" width="61.7265625" style="213" customWidth="1"/>
    <col min="5892" max="5894" width="7.7265625" style="213" customWidth="1"/>
    <col min="5895" max="5895" width="29.7265625" style="213" customWidth="1"/>
    <col min="5896" max="5896" width="8.7265625" style="213" customWidth="1"/>
    <col min="5897" max="5897" width="31.7265625" style="213" customWidth="1"/>
    <col min="5898" max="5899" width="9.1796875" style="213"/>
    <col min="5900" max="5900" width="9.1796875" style="213" customWidth="1"/>
    <col min="5901" max="6134" width="9.1796875" style="213"/>
    <col min="6135" max="6137" width="9.1796875" style="213" customWidth="1"/>
    <col min="6138" max="6141" width="3.1796875" style="213" customWidth="1"/>
    <col min="6142" max="6142" width="9.1796875" style="213" customWidth="1"/>
    <col min="6143" max="6146" width="2.7265625" style="213" customWidth="1"/>
    <col min="6147" max="6147" width="61.7265625" style="213" customWidth="1"/>
    <col min="6148" max="6150" width="7.7265625" style="213" customWidth="1"/>
    <col min="6151" max="6151" width="29.7265625" style="213" customWidth="1"/>
    <col min="6152" max="6152" width="8.7265625" style="213" customWidth="1"/>
    <col min="6153" max="6153" width="31.7265625" style="213" customWidth="1"/>
    <col min="6154" max="6155" width="9.1796875" style="213"/>
    <col min="6156" max="6156" width="9.1796875" style="213" customWidth="1"/>
    <col min="6157" max="6390" width="9.1796875" style="213"/>
    <col min="6391" max="6393" width="9.1796875" style="213" customWidth="1"/>
    <col min="6394" max="6397" width="3.1796875" style="213" customWidth="1"/>
    <col min="6398" max="6398" width="9.1796875" style="213" customWidth="1"/>
    <col min="6399" max="6402" width="2.7265625" style="213" customWidth="1"/>
    <col min="6403" max="6403" width="61.7265625" style="213" customWidth="1"/>
    <col min="6404" max="6406" width="7.7265625" style="213" customWidth="1"/>
    <col min="6407" max="6407" width="29.7265625" style="213" customWidth="1"/>
    <col min="6408" max="6408" width="8.7265625" style="213" customWidth="1"/>
    <col min="6409" max="6409" width="31.7265625" style="213" customWidth="1"/>
    <col min="6410" max="6411" width="9.1796875" style="213"/>
    <col min="6412" max="6412" width="9.1796875" style="213" customWidth="1"/>
    <col min="6413" max="6646" width="9.1796875" style="213"/>
    <col min="6647" max="6649" width="9.1796875" style="213" customWidth="1"/>
    <col min="6650" max="6653" width="3.1796875" style="213" customWidth="1"/>
    <col min="6654" max="6654" width="9.1796875" style="213" customWidth="1"/>
    <col min="6655" max="6658" width="2.7265625" style="213" customWidth="1"/>
    <col min="6659" max="6659" width="61.7265625" style="213" customWidth="1"/>
    <col min="6660" max="6662" width="7.7265625" style="213" customWidth="1"/>
    <col min="6663" max="6663" width="29.7265625" style="213" customWidth="1"/>
    <col min="6664" max="6664" width="8.7265625" style="213" customWidth="1"/>
    <col min="6665" max="6665" width="31.7265625" style="213" customWidth="1"/>
    <col min="6666" max="6667" width="9.1796875" style="213"/>
    <col min="6668" max="6668" width="9.1796875" style="213" customWidth="1"/>
    <col min="6669" max="6902" width="9.1796875" style="213"/>
    <col min="6903" max="6905" width="9.1796875" style="213" customWidth="1"/>
    <col min="6906" max="6909" width="3.1796875" style="213" customWidth="1"/>
    <col min="6910" max="6910" width="9.1796875" style="213" customWidth="1"/>
    <col min="6911" max="6914" width="2.7265625" style="213" customWidth="1"/>
    <col min="6915" max="6915" width="61.7265625" style="213" customWidth="1"/>
    <col min="6916" max="6918" width="7.7265625" style="213" customWidth="1"/>
    <col min="6919" max="6919" width="29.7265625" style="213" customWidth="1"/>
    <col min="6920" max="6920" width="8.7265625" style="213" customWidth="1"/>
    <col min="6921" max="6921" width="31.7265625" style="213" customWidth="1"/>
    <col min="6922" max="6923" width="9.1796875" style="213"/>
    <col min="6924" max="6924" width="9.1796875" style="213" customWidth="1"/>
    <col min="6925" max="7158" width="9.1796875" style="213"/>
    <col min="7159" max="7161" width="9.1796875" style="213" customWidth="1"/>
    <col min="7162" max="7165" width="3.1796875" style="213" customWidth="1"/>
    <col min="7166" max="7166" width="9.1796875" style="213" customWidth="1"/>
    <col min="7167" max="7170" width="2.7265625" style="213" customWidth="1"/>
    <col min="7171" max="7171" width="61.7265625" style="213" customWidth="1"/>
    <col min="7172" max="7174" width="7.7265625" style="213" customWidth="1"/>
    <col min="7175" max="7175" width="29.7265625" style="213" customWidth="1"/>
    <col min="7176" max="7176" width="8.7265625" style="213" customWidth="1"/>
    <col min="7177" max="7177" width="31.7265625" style="213" customWidth="1"/>
    <col min="7178" max="7179" width="9.1796875" style="213"/>
    <col min="7180" max="7180" width="9.1796875" style="213" customWidth="1"/>
    <col min="7181" max="7414" width="9.1796875" style="213"/>
    <col min="7415" max="7417" width="9.1796875" style="213" customWidth="1"/>
    <col min="7418" max="7421" width="3.1796875" style="213" customWidth="1"/>
    <col min="7422" max="7422" width="9.1796875" style="213" customWidth="1"/>
    <col min="7423" max="7426" width="2.7265625" style="213" customWidth="1"/>
    <col min="7427" max="7427" width="61.7265625" style="213" customWidth="1"/>
    <col min="7428" max="7430" width="7.7265625" style="213" customWidth="1"/>
    <col min="7431" max="7431" width="29.7265625" style="213" customWidth="1"/>
    <col min="7432" max="7432" width="8.7265625" style="213" customWidth="1"/>
    <col min="7433" max="7433" width="31.7265625" style="213" customWidth="1"/>
    <col min="7434" max="7435" width="9.1796875" style="213"/>
    <col min="7436" max="7436" width="9.1796875" style="213" customWidth="1"/>
    <col min="7437" max="7670" width="9.1796875" style="213"/>
    <col min="7671" max="7673" width="9.1796875" style="213" customWidth="1"/>
    <col min="7674" max="7677" width="3.1796875" style="213" customWidth="1"/>
    <col min="7678" max="7678" width="9.1796875" style="213" customWidth="1"/>
    <col min="7679" max="7682" width="2.7265625" style="213" customWidth="1"/>
    <col min="7683" max="7683" width="61.7265625" style="213" customWidth="1"/>
    <col min="7684" max="7686" width="7.7265625" style="213" customWidth="1"/>
    <col min="7687" max="7687" width="29.7265625" style="213" customWidth="1"/>
    <col min="7688" max="7688" width="8.7265625" style="213" customWidth="1"/>
    <col min="7689" max="7689" width="31.7265625" style="213" customWidth="1"/>
    <col min="7690" max="7691" width="9.1796875" style="213"/>
    <col min="7692" max="7692" width="9.1796875" style="213" customWidth="1"/>
    <col min="7693" max="7926" width="9.1796875" style="213"/>
    <col min="7927" max="7929" width="9.1796875" style="213" customWidth="1"/>
    <col min="7930" max="7933" width="3.1796875" style="213" customWidth="1"/>
    <col min="7934" max="7934" width="9.1796875" style="213" customWidth="1"/>
    <col min="7935" max="7938" width="2.7265625" style="213" customWidth="1"/>
    <col min="7939" max="7939" width="61.7265625" style="213" customWidth="1"/>
    <col min="7940" max="7942" width="7.7265625" style="213" customWidth="1"/>
    <col min="7943" max="7943" width="29.7265625" style="213" customWidth="1"/>
    <col min="7944" max="7944" width="8.7265625" style="213" customWidth="1"/>
    <col min="7945" max="7945" width="31.7265625" style="213" customWidth="1"/>
    <col min="7946" max="7947" width="9.1796875" style="213"/>
    <col min="7948" max="7948" width="9.1796875" style="213" customWidth="1"/>
    <col min="7949" max="8182" width="9.1796875" style="213"/>
    <col min="8183" max="8185" width="9.1796875" style="213" customWidth="1"/>
    <col min="8186" max="8189" width="3.1796875" style="213" customWidth="1"/>
    <col min="8190" max="8190" width="9.1796875" style="213" customWidth="1"/>
    <col min="8191" max="8194" width="2.7265625" style="213" customWidth="1"/>
    <col min="8195" max="8195" width="61.7265625" style="213" customWidth="1"/>
    <col min="8196" max="8198" width="7.7265625" style="213" customWidth="1"/>
    <col min="8199" max="8199" width="29.7265625" style="213" customWidth="1"/>
    <col min="8200" max="8200" width="8.7265625" style="213" customWidth="1"/>
    <col min="8201" max="8201" width="31.7265625" style="213" customWidth="1"/>
    <col min="8202" max="8203" width="9.1796875" style="213"/>
    <col min="8204" max="8204" width="9.1796875" style="213" customWidth="1"/>
    <col min="8205" max="8438" width="9.1796875" style="213"/>
    <col min="8439" max="8441" width="9.1796875" style="213" customWidth="1"/>
    <col min="8442" max="8445" width="3.1796875" style="213" customWidth="1"/>
    <col min="8446" max="8446" width="9.1796875" style="213" customWidth="1"/>
    <col min="8447" max="8450" width="2.7265625" style="213" customWidth="1"/>
    <col min="8451" max="8451" width="61.7265625" style="213" customWidth="1"/>
    <col min="8452" max="8454" width="7.7265625" style="213" customWidth="1"/>
    <col min="8455" max="8455" width="29.7265625" style="213" customWidth="1"/>
    <col min="8456" max="8456" width="8.7265625" style="213" customWidth="1"/>
    <col min="8457" max="8457" width="31.7265625" style="213" customWidth="1"/>
    <col min="8458" max="8459" width="9.1796875" style="213"/>
    <col min="8460" max="8460" width="9.1796875" style="213" customWidth="1"/>
    <col min="8461" max="8694" width="9.1796875" style="213"/>
    <col min="8695" max="8697" width="9.1796875" style="213" customWidth="1"/>
    <col min="8698" max="8701" width="3.1796875" style="213" customWidth="1"/>
    <col min="8702" max="8702" width="9.1796875" style="213" customWidth="1"/>
    <col min="8703" max="8706" width="2.7265625" style="213" customWidth="1"/>
    <col min="8707" max="8707" width="61.7265625" style="213" customWidth="1"/>
    <col min="8708" max="8710" width="7.7265625" style="213" customWidth="1"/>
    <col min="8711" max="8711" width="29.7265625" style="213" customWidth="1"/>
    <col min="8712" max="8712" width="8.7265625" style="213" customWidth="1"/>
    <col min="8713" max="8713" width="31.7265625" style="213" customWidth="1"/>
    <col min="8714" max="8715" width="9.1796875" style="213"/>
    <col min="8716" max="8716" width="9.1796875" style="213" customWidth="1"/>
    <col min="8717" max="8950" width="9.1796875" style="213"/>
    <col min="8951" max="8953" width="9.1796875" style="213" customWidth="1"/>
    <col min="8954" max="8957" width="3.1796875" style="213" customWidth="1"/>
    <col min="8958" max="8958" width="9.1796875" style="213" customWidth="1"/>
    <col min="8959" max="8962" width="2.7265625" style="213" customWidth="1"/>
    <col min="8963" max="8963" width="61.7265625" style="213" customWidth="1"/>
    <col min="8964" max="8966" width="7.7265625" style="213" customWidth="1"/>
    <col min="8967" max="8967" width="29.7265625" style="213" customWidth="1"/>
    <col min="8968" max="8968" width="8.7265625" style="213" customWidth="1"/>
    <col min="8969" max="8969" width="31.7265625" style="213" customWidth="1"/>
    <col min="8970" max="8971" width="9.1796875" style="213"/>
    <col min="8972" max="8972" width="9.1796875" style="213" customWidth="1"/>
    <col min="8973" max="9206" width="9.1796875" style="213"/>
    <col min="9207" max="9209" width="9.1796875" style="213" customWidth="1"/>
    <col min="9210" max="9213" width="3.1796875" style="213" customWidth="1"/>
    <col min="9214" max="9214" width="9.1796875" style="213" customWidth="1"/>
    <col min="9215" max="9218" width="2.7265625" style="213" customWidth="1"/>
    <col min="9219" max="9219" width="61.7265625" style="213" customWidth="1"/>
    <col min="9220" max="9222" width="7.7265625" style="213" customWidth="1"/>
    <col min="9223" max="9223" width="29.7265625" style="213" customWidth="1"/>
    <col min="9224" max="9224" width="8.7265625" style="213" customWidth="1"/>
    <col min="9225" max="9225" width="31.7265625" style="213" customWidth="1"/>
    <col min="9226" max="9227" width="9.1796875" style="213"/>
    <col min="9228" max="9228" width="9.1796875" style="213" customWidth="1"/>
    <col min="9229" max="9462" width="9.1796875" style="213"/>
    <col min="9463" max="9465" width="9.1796875" style="213" customWidth="1"/>
    <col min="9466" max="9469" width="3.1796875" style="213" customWidth="1"/>
    <col min="9470" max="9470" width="9.1796875" style="213" customWidth="1"/>
    <col min="9471" max="9474" width="2.7265625" style="213" customWidth="1"/>
    <col min="9475" max="9475" width="61.7265625" style="213" customWidth="1"/>
    <col min="9476" max="9478" width="7.7265625" style="213" customWidth="1"/>
    <col min="9479" max="9479" width="29.7265625" style="213" customWidth="1"/>
    <col min="9480" max="9480" width="8.7265625" style="213" customWidth="1"/>
    <col min="9481" max="9481" width="31.7265625" style="213" customWidth="1"/>
    <col min="9482" max="9483" width="9.1796875" style="213"/>
    <col min="9484" max="9484" width="9.1796875" style="213" customWidth="1"/>
    <col min="9485" max="9718" width="9.1796875" style="213"/>
    <col min="9719" max="9721" width="9.1796875" style="213" customWidth="1"/>
    <col min="9722" max="9725" width="3.1796875" style="213" customWidth="1"/>
    <col min="9726" max="9726" width="9.1796875" style="213" customWidth="1"/>
    <col min="9727" max="9730" width="2.7265625" style="213" customWidth="1"/>
    <col min="9731" max="9731" width="61.7265625" style="213" customWidth="1"/>
    <col min="9732" max="9734" width="7.7265625" style="213" customWidth="1"/>
    <col min="9735" max="9735" width="29.7265625" style="213" customWidth="1"/>
    <col min="9736" max="9736" width="8.7265625" style="213" customWidth="1"/>
    <col min="9737" max="9737" width="31.7265625" style="213" customWidth="1"/>
    <col min="9738" max="9739" width="9.1796875" style="213"/>
    <col min="9740" max="9740" width="9.1796875" style="213" customWidth="1"/>
    <col min="9741" max="9974" width="9.1796875" style="213"/>
    <col min="9975" max="9977" width="9.1796875" style="213" customWidth="1"/>
    <col min="9978" max="9981" width="3.1796875" style="213" customWidth="1"/>
    <col min="9982" max="9982" width="9.1796875" style="213" customWidth="1"/>
    <col min="9983" max="9986" width="2.7265625" style="213" customWidth="1"/>
    <col min="9987" max="9987" width="61.7265625" style="213" customWidth="1"/>
    <col min="9988" max="9990" width="7.7265625" style="213" customWidth="1"/>
    <col min="9991" max="9991" width="29.7265625" style="213" customWidth="1"/>
    <col min="9992" max="9992" width="8.7265625" style="213" customWidth="1"/>
    <col min="9993" max="9993" width="31.7265625" style="213" customWidth="1"/>
    <col min="9994" max="9995" width="9.1796875" style="213"/>
    <col min="9996" max="9996" width="9.1796875" style="213" customWidth="1"/>
    <col min="9997" max="10230" width="9.1796875" style="213"/>
    <col min="10231" max="10233" width="9.1796875" style="213" customWidth="1"/>
    <col min="10234" max="10237" width="3.1796875" style="213" customWidth="1"/>
    <col min="10238" max="10238" width="9.1796875" style="213" customWidth="1"/>
    <col min="10239" max="10242" width="2.7265625" style="213" customWidth="1"/>
    <col min="10243" max="10243" width="61.7265625" style="213" customWidth="1"/>
    <col min="10244" max="10246" width="7.7265625" style="213" customWidth="1"/>
    <col min="10247" max="10247" width="29.7265625" style="213" customWidth="1"/>
    <col min="10248" max="10248" width="8.7265625" style="213" customWidth="1"/>
    <col min="10249" max="10249" width="31.7265625" style="213" customWidth="1"/>
    <col min="10250" max="10251" width="9.1796875" style="213"/>
    <col min="10252" max="10252" width="9.1796875" style="213" customWidth="1"/>
    <col min="10253" max="10486" width="9.1796875" style="213"/>
    <col min="10487" max="10489" width="9.1796875" style="213" customWidth="1"/>
    <col min="10490" max="10493" width="3.1796875" style="213" customWidth="1"/>
    <col min="10494" max="10494" width="9.1796875" style="213" customWidth="1"/>
    <col min="10495" max="10498" width="2.7265625" style="213" customWidth="1"/>
    <col min="10499" max="10499" width="61.7265625" style="213" customWidth="1"/>
    <col min="10500" max="10502" width="7.7265625" style="213" customWidth="1"/>
    <col min="10503" max="10503" width="29.7265625" style="213" customWidth="1"/>
    <col min="10504" max="10504" width="8.7265625" style="213" customWidth="1"/>
    <col min="10505" max="10505" width="31.7265625" style="213" customWidth="1"/>
    <col min="10506" max="10507" width="9.1796875" style="213"/>
    <col min="10508" max="10508" width="9.1796875" style="213" customWidth="1"/>
    <col min="10509" max="10742" width="9.1796875" style="213"/>
    <col min="10743" max="10745" width="9.1796875" style="213" customWidth="1"/>
    <col min="10746" max="10749" width="3.1796875" style="213" customWidth="1"/>
    <col min="10750" max="10750" width="9.1796875" style="213" customWidth="1"/>
    <col min="10751" max="10754" width="2.7265625" style="213" customWidth="1"/>
    <col min="10755" max="10755" width="61.7265625" style="213" customWidth="1"/>
    <col min="10756" max="10758" width="7.7265625" style="213" customWidth="1"/>
    <col min="10759" max="10759" width="29.7265625" style="213" customWidth="1"/>
    <col min="10760" max="10760" width="8.7265625" style="213" customWidth="1"/>
    <col min="10761" max="10761" width="31.7265625" style="213" customWidth="1"/>
    <col min="10762" max="10763" width="9.1796875" style="213"/>
    <col min="10764" max="10764" width="9.1796875" style="213" customWidth="1"/>
    <col min="10765" max="10998" width="9.1796875" style="213"/>
    <col min="10999" max="11001" width="9.1796875" style="213" customWidth="1"/>
    <col min="11002" max="11005" width="3.1796875" style="213" customWidth="1"/>
    <col min="11006" max="11006" width="9.1796875" style="213" customWidth="1"/>
    <col min="11007" max="11010" width="2.7265625" style="213" customWidth="1"/>
    <col min="11011" max="11011" width="61.7265625" style="213" customWidth="1"/>
    <col min="11012" max="11014" width="7.7265625" style="213" customWidth="1"/>
    <col min="11015" max="11015" width="29.7265625" style="213" customWidth="1"/>
    <col min="11016" max="11016" width="8.7265625" style="213" customWidth="1"/>
    <col min="11017" max="11017" width="31.7265625" style="213" customWidth="1"/>
    <col min="11018" max="11019" width="9.1796875" style="213"/>
    <col min="11020" max="11020" width="9.1796875" style="213" customWidth="1"/>
    <col min="11021" max="11254" width="9.1796875" style="213"/>
    <col min="11255" max="11257" width="9.1796875" style="213" customWidth="1"/>
    <col min="11258" max="11261" width="3.1796875" style="213" customWidth="1"/>
    <col min="11262" max="11262" width="9.1796875" style="213" customWidth="1"/>
    <col min="11263" max="11266" width="2.7265625" style="213" customWidth="1"/>
    <col min="11267" max="11267" width="61.7265625" style="213" customWidth="1"/>
    <col min="11268" max="11270" width="7.7265625" style="213" customWidth="1"/>
    <col min="11271" max="11271" width="29.7265625" style="213" customWidth="1"/>
    <col min="11272" max="11272" width="8.7265625" style="213" customWidth="1"/>
    <col min="11273" max="11273" width="31.7265625" style="213" customWidth="1"/>
    <col min="11274" max="11275" width="9.1796875" style="213"/>
    <col min="11276" max="11276" width="9.1796875" style="213" customWidth="1"/>
    <col min="11277" max="11510" width="9.1796875" style="213"/>
    <col min="11511" max="11513" width="9.1796875" style="213" customWidth="1"/>
    <col min="11514" max="11517" width="3.1796875" style="213" customWidth="1"/>
    <col min="11518" max="11518" width="9.1796875" style="213" customWidth="1"/>
    <col min="11519" max="11522" width="2.7265625" style="213" customWidth="1"/>
    <col min="11523" max="11523" width="61.7265625" style="213" customWidth="1"/>
    <col min="11524" max="11526" width="7.7265625" style="213" customWidth="1"/>
    <col min="11527" max="11527" width="29.7265625" style="213" customWidth="1"/>
    <col min="11528" max="11528" width="8.7265625" style="213" customWidth="1"/>
    <col min="11529" max="11529" width="31.7265625" style="213" customWidth="1"/>
    <col min="11530" max="11531" width="9.1796875" style="213"/>
    <col min="11532" max="11532" width="9.1796875" style="213" customWidth="1"/>
    <col min="11533" max="11766" width="9.1796875" style="213"/>
    <col min="11767" max="11769" width="9.1796875" style="213" customWidth="1"/>
    <col min="11770" max="11773" width="3.1796875" style="213" customWidth="1"/>
    <col min="11774" max="11774" width="9.1796875" style="213" customWidth="1"/>
    <col min="11775" max="11778" width="2.7265625" style="213" customWidth="1"/>
    <col min="11779" max="11779" width="61.7265625" style="213" customWidth="1"/>
    <col min="11780" max="11782" width="7.7265625" style="213" customWidth="1"/>
    <col min="11783" max="11783" width="29.7265625" style="213" customWidth="1"/>
    <col min="11784" max="11784" width="8.7265625" style="213" customWidth="1"/>
    <col min="11785" max="11785" width="31.7265625" style="213" customWidth="1"/>
    <col min="11786" max="11787" width="9.1796875" style="213"/>
    <col min="11788" max="11788" width="9.1796875" style="213" customWidth="1"/>
    <col min="11789" max="12022" width="9.1796875" style="213"/>
    <col min="12023" max="12025" width="9.1796875" style="213" customWidth="1"/>
    <col min="12026" max="12029" width="3.1796875" style="213" customWidth="1"/>
    <col min="12030" max="12030" width="9.1796875" style="213" customWidth="1"/>
    <col min="12031" max="12034" width="2.7265625" style="213" customWidth="1"/>
    <col min="12035" max="12035" width="61.7265625" style="213" customWidth="1"/>
    <col min="12036" max="12038" width="7.7265625" style="213" customWidth="1"/>
    <col min="12039" max="12039" width="29.7265625" style="213" customWidth="1"/>
    <col min="12040" max="12040" width="8.7265625" style="213" customWidth="1"/>
    <col min="12041" max="12041" width="31.7265625" style="213" customWidth="1"/>
    <col min="12042" max="12043" width="9.1796875" style="213"/>
    <col min="12044" max="12044" width="9.1796875" style="213" customWidth="1"/>
    <col min="12045" max="12278" width="9.1796875" style="213"/>
    <col min="12279" max="12281" width="9.1796875" style="213" customWidth="1"/>
    <col min="12282" max="12285" width="3.1796875" style="213" customWidth="1"/>
    <col min="12286" max="12286" width="9.1796875" style="213" customWidth="1"/>
    <col min="12287" max="12290" width="2.7265625" style="213" customWidth="1"/>
    <col min="12291" max="12291" width="61.7265625" style="213" customWidth="1"/>
    <col min="12292" max="12294" width="7.7265625" style="213" customWidth="1"/>
    <col min="12295" max="12295" width="29.7265625" style="213" customWidth="1"/>
    <col min="12296" max="12296" width="8.7265625" style="213" customWidth="1"/>
    <col min="12297" max="12297" width="31.7265625" style="213" customWidth="1"/>
    <col min="12298" max="12299" width="9.1796875" style="213"/>
    <col min="12300" max="12300" width="9.1796875" style="213" customWidth="1"/>
    <col min="12301" max="12534" width="9.1796875" style="213"/>
    <col min="12535" max="12537" width="9.1796875" style="213" customWidth="1"/>
    <col min="12538" max="12541" width="3.1796875" style="213" customWidth="1"/>
    <col min="12542" max="12542" width="9.1796875" style="213" customWidth="1"/>
    <col min="12543" max="12546" width="2.7265625" style="213" customWidth="1"/>
    <col min="12547" max="12547" width="61.7265625" style="213" customWidth="1"/>
    <col min="12548" max="12550" width="7.7265625" style="213" customWidth="1"/>
    <col min="12551" max="12551" width="29.7265625" style="213" customWidth="1"/>
    <col min="12552" max="12552" width="8.7265625" style="213" customWidth="1"/>
    <col min="12553" max="12553" width="31.7265625" style="213" customWidth="1"/>
    <col min="12554" max="12555" width="9.1796875" style="213"/>
    <col min="12556" max="12556" width="9.1796875" style="213" customWidth="1"/>
    <col min="12557" max="12790" width="9.1796875" style="213"/>
    <col min="12791" max="12793" width="9.1796875" style="213" customWidth="1"/>
    <col min="12794" max="12797" width="3.1796875" style="213" customWidth="1"/>
    <col min="12798" max="12798" width="9.1796875" style="213" customWidth="1"/>
    <col min="12799" max="12802" width="2.7265625" style="213" customWidth="1"/>
    <col min="12803" max="12803" width="61.7265625" style="213" customWidth="1"/>
    <col min="12804" max="12806" width="7.7265625" style="213" customWidth="1"/>
    <col min="12807" max="12807" width="29.7265625" style="213" customWidth="1"/>
    <col min="12808" max="12808" width="8.7265625" style="213" customWidth="1"/>
    <col min="12809" max="12809" width="31.7265625" style="213" customWidth="1"/>
    <col min="12810" max="12811" width="9.1796875" style="213"/>
    <col min="12812" max="12812" width="9.1796875" style="213" customWidth="1"/>
    <col min="12813" max="13046" width="9.1796875" style="213"/>
    <col min="13047" max="13049" width="9.1796875" style="213" customWidth="1"/>
    <col min="13050" max="13053" width="3.1796875" style="213" customWidth="1"/>
    <col min="13054" max="13054" width="9.1796875" style="213" customWidth="1"/>
    <col min="13055" max="13058" width="2.7265625" style="213" customWidth="1"/>
    <col min="13059" max="13059" width="61.7265625" style="213" customWidth="1"/>
    <col min="13060" max="13062" width="7.7265625" style="213" customWidth="1"/>
    <col min="13063" max="13063" width="29.7265625" style="213" customWidth="1"/>
    <col min="13064" max="13064" width="8.7265625" style="213" customWidth="1"/>
    <col min="13065" max="13065" width="31.7265625" style="213" customWidth="1"/>
    <col min="13066" max="13067" width="9.1796875" style="213"/>
    <col min="13068" max="13068" width="9.1796875" style="213" customWidth="1"/>
    <col min="13069" max="13302" width="9.1796875" style="213"/>
    <col min="13303" max="13305" width="9.1796875" style="213" customWidth="1"/>
    <col min="13306" max="13309" width="3.1796875" style="213" customWidth="1"/>
    <col min="13310" max="13310" width="9.1796875" style="213" customWidth="1"/>
    <col min="13311" max="13314" width="2.7265625" style="213" customWidth="1"/>
    <col min="13315" max="13315" width="61.7265625" style="213" customWidth="1"/>
    <col min="13316" max="13318" width="7.7265625" style="213" customWidth="1"/>
    <col min="13319" max="13319" width="29.7265625" style="213" customWidth="1"/>
    <col min="13320" max="13320" width="8.7265625" style="213" customWidth="1"/>
    <col min="13321" max="13321" width="31.7265625" style="213" customWidth="1"/>
    <col min="13322" max="13323" width="9.1796875" style="213"/>
    <col min="13324" max="13324" width="9.1796875" style="213" customWidth="1"/>
    <col min="13325" max="13558" width="9.1796875" style="213"/>
    <col min="13559" max="13561" width="9.1796875" style="213" customWidth="1"/>
    <col min="13562" max="13565" width="3.1796875" style="213" customWidth="1"/>
    <col min="13566" max="13566" width="9.1796875" style="213" customWidth="1"/>
    <col min="13567" max="13570" width="2.7265625" style="213" customWidth="1"/>
    <col min="13571" max="13571" width="61.7265625" style="213" customWidth="1"/>
    <col min="13572" max="13574" width="7.7265625" style="213" customWidth="1"/>
    <col min="13575" max="13575" width="29.7265625" style="213" customWidth="1"/>
    <col min="13576" max="13576" width="8.7265625" style="213" customWidth="1"/>
    <col min="13577" max="13577" width="31.7265625" style="213" customWidth="1"/>
    <col min="13578" max="13579" width="9.1796875" style="213"/>
    <col min="13580" max="13580" width="9.1796875" style="213" customWidth="1"/>
    <col min="13581" max="13814" width="9.1796875" style="213"/>
    <col min="13815" max="13817" width="9.1796875" style="213" customWidth="1"/>
    <col min="13818" max="13821" width="3.1796875" style="213" customWidth="1"/>
    <col min="13822" max="13822" width="9.1796875" style="213" customWidth="1"/>
    <col min="13823" max="13826" width="2.7265625" style="213" customWidth="1"/>
    <col min="13827" max="13827" width="61.7265625" style="213" customWidth="1"/>
    <col min="13828" max="13830" width="7.7265625" style="213" customWidth="1"/>
    <col min="13831" max="13831" width="29.7265625" style="213" customWidth="1"/>
    <col min="13832" max="13832" width="8.7265625" style="213" customWidth="1"/>
    <col min="13833" max="13833" width="31.7265625" style="213" customWidth="1"/>
    <col min="13834" max="13835" width="9.1796875" style="213"/>
    <col min="13836" max="13836" width="9.1796875" style="213" customWidth="1"/>
    <col min="13837" max="14070" width="9.1796875" style="213"/>
    <col min="14071" max="14073" width="9.1796875" style="213" customWidth="1"/>
    <col min="14074" max="14077" width="3.1796875" style="213" customWidth="1"/>
    <col min="14078" max="14078" width="9.1796875" style="213" customWidth="1"/>
    <col min="14079" max="14082" width="2.7265625" style="213" customWidth="1"/>
    <col min="14083" max="14083" width="61.7265625" style="213" customWidth="1"/>
    <col min="14084" max="14086" width="7.7265625" style="213" customWidth="1"/>
    <col min="14087" max="14087" width="29.7265625" style="213" customWidth="1"/>
    <col min="14088" max="14088" width="8.7265625" style="213" customWidth="1"/>
    <col min="14089" max="14089" width="31.7265625" style="213" customWidth="1"/>
    <col min="14090" max="14091" width="9.1796875" style="213"/>
    <col min="14092" max="14092" width="9.1796875" style="213" customWidth="1"/>
    <col min="14093" max="14326" width="9.1796875" style="213"/>
    <col min="14327" max="14329" width="9.1796875" style="213" customWidth="1"/>
    <col min="14330" max="14333" width="3.1796875" style="213" customWidth="1"/>
    <col min="14334" max="14334" width="9.1796875" style="213" customWidth="1"/>
    <col min="14335" max="14338" width="2.7265625" style="213" customWidth="1"/>
    <col min="14339" max="14339" width="61.7265625" style="213" customWidth="1"/>
    <col min="14340" max="14342" width="7.7265625" style="213" customWidth="1"/>
    <col min="14343" max="14343" width="29.7265625" style="213" customWidth="1"/>
    <col min="14344" max="14344" width="8.7265625" style="213" customWidth="1"/>
    <col min="14345" max="14345" width="31.7265625" style="213" customWidth="1"/>
    <col min="14346" max="14347" width="9.1796875" style="213"/>
    <col min="14348" max="14348" width="9.1796875" style="213" customWidth="1"/>
    <col min="14349" max="14582" width="9.1796875" style="213"/>
    <col min="14583" max="14585" width="9.1796875" style="213" customWidth="1"/>
    <col min="14586" max="14589" width="3.1796875" style="213" customWidth="1"/>
    <col min="14590" max="14590" width="9.1796875" style="213" customWidth="1"/>
    <col min="14591" max="14594" width="2.7265625" style="213" customWidth="1"/>
    <col min="14595" max="14595" width="61.7265625" style="213" customWidth="1"/>
    <col min="14596" max="14598" width="7.7265625" style="213" customWidth="1"/>
    <col min="14599" max="14599" width="29.7265625" style="213" customWidth="1"/>
    <col min="14600" max="14600" width="8.7265625" style="213" customWidth="1"/>
    <col min="14601" max="14601" width="31.7265625" style="213" customWidth="1"/>
    <col min="14602" max="14603" width="9.1796875" style="213"/>
    <col min="14604" max="14604" width="9.1796875" style="213" customWidth="1"/>
    <col min="14605" max="14838" width="9.1796875" style="213"/>
    <col min="14839" max="14841" width="9.1796875" style="213" customWidth="1"/>
    <col min="14842" max="14845" width="3.1796875" style="213" customWidth="1"/>
    <col min="14846" max="14846" width="9.1796875" style="213" customWidth="1"/>
    <col min="14847" max="14850" width="2.7265625" style="213" customWidth="1"/>
    <col min="14851" max="14851" width="61.7265625" style="213" customWidth="1"/>
    <col min="14852" max="14854" width="7.7265625" style="213" customWidth="1"/>
    <col min="14855" max="14855" width="29.7265625" style="213" customWidth="1"/>
    <col min="14856" max="14856" width="8.7265625" style="213" customWidth="1"/>
    <col min="14857" max="14857" width="31.7265625" style="213" customWidth="1"/>
    <col min="14858" max="14859" width="9.1796875" style="213"/>
    <col min="14860" max="14860" width="9.1796875" style="213" customWidth="1"/>
    <col min="14861" max="15094" width="9.1796875" style="213"/>
    <col min="15095" max="15097" width="9.1796875" style="213" customWidth="1"/>
    <col min="15098" max="15101" width="3.1796875" style="213" customWidth="1"/>
    <col min="15102" max="15102" width="9.1796875" style="213" customWidth="1"/>
    <col min="15103" max="15106" width="2.7265625" style="213" customWidth="1"/>
    <col min="15107" max="15107" width="61.7265625" style="213" customWidth="1"/>
    <col min="15108" max="15110" width="7.7265625" style="213" customWidth="1"/>
    <col min="15111" max="15111" width="29.7265625" style="213" customWidth="1"/>
    <col min="15112" max="15112" width="8.7265625" style="213" customWidth="1"/>
    <col min="15113" max="15113" width="31.7265625" style="213" customWidth="1"/>
    <col min="15114" max="15115" width="9.1796875" style="213"/>
    <col min="15116" max="15116" width="9.1796875" style="213" customWidth="1"/>
    <col min="15117" max="15350" width="9.1796875" style="213"/>
    <col min="15351" max="15353" width="9.1796875" style="213" customWidth="1"/>
    <col min="15354" max="15357" width="3.1796875" style="213" customWidth="1"/>
    <col min="15358" max="15358" width="9.1796875" style="213" customWidth="1"/>
    <col min="15359" max="15362" width="2.7265625" style="213" customWidth="1"/>
    <col min="15363" max="15363" width="61.7265625" style="213" customWidth="1"/>
    <col min="15364" max="15366" width="7.7265625" style="213" customWidth="1"/>
    <col min="15367" max="15367" width="29.7265625" style="213" customWidth="1"/>
    <col min="15368" max="15368" width="8.7265625" style="213" customWidth="1"/>
    <col min="15369" max="15369" width="31.7265625" style="213" customWidth="1"/>
    <col min="15370" max="15371" width="9.1796875" style="213"/>
    <col min="15372" max="15372" width="9.1796875" style="213" customWidth="1"/>
    <col min="15373" max="15606" width="9.1796875" style="213"/>
    <col min="15607" max="15609" width="9.1796875" style="213" customWidth="1"/>
    <col min="15610" max="15613" width="3.1796875" style="213" customWidth="1"/>
    <col min="15614" max="15614" width="9.1796875" style="213" customWidth="1"/>
    <col min="15615" max="15618" width="2.7265625" style="213" customWidth="1"/>
    <col min="15619" max="15619" width="61.7265625" style="213" customWidth="1"/>
    <col min="15620" max="15622" width="7.7265625" style="213" customWidth="1"/>
    <col min="15623" max="15623" width="29.7265625" style="213" customWidth="1"/>
    <col min="15624" max="15624" width="8.7265625" style="213" customWidth="1"/>
    <col min="15625" max="15625" width="31.7265625" style="213" customWidth="1"/>
    <col min="15626" max="15627" width="9.1796875" style="213"/>
    <col min="15628" max="15628" width="9.1796875" style="213" customWidth="1"/>
    <col min="15629" max="15862" width="9.1796875" style="213"/>
    <col min="15863" max="15865" width="9.1796875" style="213" customWidth="1"/>
    <col min="15866" max="15869" width="3.1796875" style="213" customWidth="1"/>
    <col min="15870" max="15870" width="9.1796875" style="213" customWidth="1"/>
    <col min="15871" max="15874" width="2.7265625" style="213" customWidth="1"/>
    <col min="15875" max="15875" width="61.7265625" style="213" customWidth="1"/>
    <col min="15876" max="15878" width="7.7265625" style="213" customWidth="1"/>
    <col min="15879" max="15879" width="29.7265625" style="213" customWidth="1"/>
    <col min="15880" max="15880" width="8.7265625" style="213" customWidth="1"/>
    <col min="15881" max="15881" width="31.7265625" style="213" customWidth="1"/>
    <col min="15882" max="15883" width="9.1796875" style="213"/>
    <col min="15884" max="15884" width="9.1796875" style="213" customWidth="1"/>
    <col min="15885" max="16118" width="9.1796875" style="213"/>
    <col min="16119" max="16121" width="9.1796875" style="213" customWidth="1"/>
    <col min="16122" max="16125" width="3.1796875" style="213" customWidth="1"/>
    <col min="16126" max="16126" width="9.1796875" style="213" customWidth="1"/>
    <col min="16127" max="16130" width="2.7265625" style="213" customWidth="1"/>
    <col min="16131" max="16131" width="61.7265625" style="213" customWidth="1"/>
    <col min="16132" max="16134" width="7.7265625" style="213" customWidth="1"/>
    <col min="16135" max="16135" width="29.7265625" style="213" customWidth="1"/>
    <col min="16136" max="16136" width="8.7265625" style="213" customWidth="1"/>
    <col min="16137" max="16137" width="31.7265625" style="213" customWidth="1"/>
    <col min="16138" max="16139" width="9.1796875" style="213"/>
    <col min="16140" max="16140" width="9.1796875" style="213" customWidth="1"/>
    <col min="16141" max="16384" width="9.1796875" style="213"/>
  </cols>
  <sheetData>
    <row r="1" spans="1:48" ht="15.5" x14ac:dyDescent="0.35">
      <c r="D1" s="12" t="s">
        <v>805</v>
      </c>
      <c r="I1" s="53"/>
      <c r="J1" s="33"/>
      <c r="K1" s="33"/>
      <c r="L1" s="33"/>
      <c r="M1" s="33"/>
      <c r="N1" s="78"/>
      <c r="O1" s="78"/>
      <c r="P1" s="79"/>
      <c r="Q1" s="80"/>
      <c r="R1" s="79"/>
      <c r="S1" s="80"/>
      <c r="T1" s="79"/>
      <c r="U1" s="80"/>
      <c r="V1" s="79"/>
      <c r="W1" s="78"/>
      <c r="X1" s="78"/>
      <c r="Y1" s="78"/>
      <c r="Z1" s="78"/>
      <c r="AA1" s="78"/>
      <c r="AB1" s="79"/>
      <c r="AC1" s="79"/>
      <c r="AD1" s="79"/>
      <c r="AF1" s="79"/>
      <c r="AG1" s="79"/>
      <c r="AH1" s="79"/>
      <c r="AI1" s="79"/>
      <c r="AJ1" s="79"/>
      <c r="AK1" s="79"/>
      <c r="AL1" s="79"/>
      <c r="AM1" s="79"/>
      <c r="AN1" s="79"/>
      <c r="AO1" s="79"/>
      <c r="AP1" s="79"/>
      <c r="AQ1" s="79"/>
    </row>
    <row r="2" spans="1:48" ht="16" thickBot="1" x14ac:dyDescent="0.4">
      <c r="D2" s="13" t="str">
        <f>LEFT(Country!B3,3)</f>
        <v>AUS</v>
      </c>
      <c r="I2" s="53"/>
      <c r="J2" s="78"/>
      <c r="K2" s="78"/>
      <c r="L2" s="78"/>
      <c r="M2" s="78"/>
      <c r="N2" s="78"/>
      <c r="O2" s="78"/>
      <c r="P2" s="78"/>
      <c r="Q2" s="80"/>
      <c r="R2" s="78"/>
      <c r="S2" s="80"/>
      <c r="T2" s="78"/>
      <c r="U2" s="80"/>
      <c r="V2" s="78"/>
      <c r="W2" s="78"/>
      <c r="X2" s="78"/>
      <c r="Y2" s="78"/>
      <c r="Z2" s="78"/>
      <c r="AA2" s="78"/>
      <c r="AB2" s="78"/>
      <c r="AC2" s="78"/>
      <c r="AD2" s="78"/>
      <c r="AE2" s="78"/>
      <c r="AF2" s="78"/>
      <c r="AG2" s="78"/>
      <c r="AH2" s="81"/>
      <c r="AI2" s="82"/>
      <c r="AJ2" s="82"/>
      <c r="AK2" s="82"/>
      <c r="AL2" s="82"/>
      <c r="AM2" s="82"/>
      <c r="AN2" s="82"/>
      <c r="AO2" s="82"/>
      <c r="AP2" s="83"/>
      <c r="AQ2" s="83"/>
    </row>
    <row r="3" spans="1:48" ht="13.5" thickBot="1" x14ac:dyDescent="0.3">
      <c r="D3" s="20"/>
      <c r="E3" s="19"/>
      <c r="F3" s="19"/>
      <c r="G3" s="19"/>
      <c r="H3" s="21"/>
      <c r="I3" s="162"/>
      <c r="J3" s="385"/>
      <c r="K3" s="600" t="s">
        <v>242</v>
      </c>
      <c r="L3" s="600"/>
      <c r="M3" s="385"/>
      <c r="N3" s="605" t="s">
        <v>879</v>
      </c>
      <c r="O3" s="605"/>
      <c r="P3" s="605"/>
      <c r="Q3" s="605"/>
      <c r="R3" s="605"/>
      <c r="S3" s="605"/>
      <c r="T3" s="605"/>
      <c r="U3" s="605"/>
      <c r="V3" s="605"/>
      <c r="W3" s="606"/>
      <c r="X3" s="607" t="s">
        <v>242</v>
      </c>
      <c r="Y3" s="608"/>
      <c r="Z3" s="608"/>
      <c r="AA3" s="609"/>
      <c r="AB3" s="610" t="s">
        <v>243</v>
      </c>
      <c r="AC3" s="611"/>
      <c r="AD3" s="611"/>
      <c r="AE3" s="611"/>
      <c r="AF3" s="611"/>
      <c r="AG3" s="611"/>
      <c r="AH3" s="611"/>
      <c r="AI3" s="611"/>
      <c r="AJ3" s="611"/>
      <c r="AK3" s="611"/>
      <c r="AL3" s="611"/>
      <c r="AM3" s="611"/>
      <c r="AN3" s="611"/>
      <c r="AO3" s="611"/>
      <c r="AP3" s="611"/>
      <c r="AQ3" s="612"/>
      <c r="AR3" s="189"/>
      <c r="AS3" s="602" t="s">
        <v>803</v>
      </c>
      <c r="AT3" s="603"/>
      <c r="AU3" s="603"/>
      <c r="AV3" s="604"/>
    </row>
    <row r="4" spans="1:48" ht="144.75" customHeight="1" thickBot="1" x14ac:dyDescent="0.3">
      <c r="A4" s="111" t="s">
        <v>303</v>
      </c>
      <c r="B4" s="91" t="s">
        <v>58</v>
      </c>
      <c r="C4" s="111" t="s">
        <v>23</v>
      </c>
      <c r="D4" s="576" t="s">
        <v>30</v>
      </c>
      <c r="E4" s="577"/>
      <c r="F4" s="577"/>
      <c r="G4" s="577"/>
      <c r="H4" s="578"/>
      <c r="I4" s="211" t="s">
        <v>1117</v>
      </c>
      <c r="J4" s="67"/>
      <c r="K4" s="67"/>
      <c r="L4" s="67"/>
      <c r="M4" s="65"/>
      <c r="N4" s="56" t="s">
        <v>244</v>
      </c>
      <c r="O4" s="64" t="s">
        <v>245</v>
      </c>
      <c r="P4" s="65" t="s">
        <v>1190</v>
      </c>
      <c r="Q4" s="64" t="s">
        <v>1201</v>
      </c>
      <c r="R4" s="351" t="s">
        <v>1191</v>
      </c>
      <c r="S4" s="352" t="s">
        <v>1192</v>
      </c>
      <c r="T4" s="352" t="s">
        <v>1108</v>
      </c>
      <c r="U4" s="352" t="s">
        <v>1193</v>
      </c>
      <c r="V4" s="229" t="s">
        <v>1194</v>
      </c>
      <c r="W4" s="66" t="s">
        <v>1195</v>
      </c>
      <c r="X4" s="84"/>
      <c r="Y4" s="85"/>
      <c r="Z4" s="64"/>
      <c r="AA4" s="84"/>
      <c r="AB4" s="57" t="s">
        <v>246</v>
      </c>
      <c r="AC4" s="68" t="s">
        <v>247</v>
      </c>
      <c r="AD4" s="68" t="s">
        <v>1191</v>
      </c>
      <c r="AE4" s="64" t="s">
        <v>1192</v>
      </c>
      <c r="AF4" s="86" t="s">
        <v>1196</v>
      </c>
      <c r="AG4" s="64" t="s">
        <v>248</v>
      </c>
      <c r="AH4" s="64" t="s">
        <v>1197</v>
      </c>
      <c r="AI4" s="64" t="s">
        <v>1198</v>
      </c>
      <c r="AJ4" s="64" t="s">
        <v>1192</v>
      </c>
      <c r="AK4" s="86" t="s">
        <v>1199</v>
      </c>
      <c r="AL4" s="64" t="s">
        <v>248</v>
      </c>
      <c r="AM4" s="64" t="s">
        <v>1197</v>
      </c>
      <c r="AN4" s="64" t="s">
        <v>1200</v>
      </c>
      <c r="AO4" s="64" t="s">
        <v>249</v>
      </c>
      <c r="AP4" s="64" t="s">
        <v>250</v>
      </c>
      <c r="AQ4" s="66" t="s">
        <v>251</v>
      </c>
      <c r="AR4" s="171"/>
      <c r="AS4" s="56"/>
      <c r="AT4" s="190"/>
      <c r="AU4" s="191"/>
      <c r="AV4" s="192"/>
    </row>
    <row r="5" spans="1:48" ht="46.5" customHeight="1" x14ac:dyDescent="0.25">
      <c r="A5" s="111"/>
      <c r="B5" s="91"/>
      <c r="C5" s="111"/>
      <c r="D5" s="616" t="s">
        <v>555</v>
      </c>
      <c r="E5" s="617"/>
      <c r="F5" s="617"/>
      <c r="G5" s="617"/>
      <c r="H5" s="618"/>
      <c r="I5" s="161"/>
      <c r="J5" s="444"/>
      <c r="K5" s="68"/>
      <c r="L5" s="444"/>
      <c r="M5" s="445"/>
      <c r="N5" s="262"/>
      <c r="O5" s="262"/>
      <c r="P5" s="446"/>
      <c r="Q5" s="151"/>
      <c r="R5" s="153"/>
      <c r="S5" s="151"/>
      <c r="T5" s="153"/>
      <c r="U5" s="151"/>
      <c r="V5" s="151"/>
      <c r="W5" s="230"/>
      <c r="X5" s="447"/>
      <c r="Y5" s="151"/>
      <c r="Z5" s="151"/>
      <c r="AA5" s="448"/>
      <c r="AB5" s="360"/>
      <c r="AC5" s="358"/>
      <c r="AD5" s="151"/>
      <c r="AE5" s="151"/>
      <c r="AF5" s="232"/>
      <c r="AG5" s="151"/>
      <c r="AH5" s="167"/>
      <c r="AI5" s="152"/>
      <c r="AJ5" s="167"/>
      <c r="AK5" s="232"/>
      <c r="AL5" s="167"/>
      <c r="AM5" s="152"/>
      <c r="AN5" s="167"/>
      <c r="AO5" s="263"/>
      <c r="AP5" s="264"/>
      <c r="AQ5" s="265"/>
      <c r="AR5" s="189"/>
      <c r="AS5" s="182"/>
      <c r="AT5" s="174"/>
      <c r="AU5" s="174"/>
      <c r="AV5" s="196"/>
    </row>
    <row r="6" spans="1:48" ht="252" customHeight="1" x14ac:dyDescent="0.25">
      <c r="A6" s="111"/>
      <c r="B6" s="91"/>
      <c r="C6" s="111"/>
      <c r="D6" s="581" t="s">
        <v>1054</v>
      </c>
      <c r="E6" s="568"/>
      <c r="F6" s="568"/>
      <c r="G6" s="568"/>
      <c r="H6" s="568"/>
      <c r="I6" s="391"/>
      <c r="J6" s="449"/>
      <c r="K6" s="450"/>
      <c r="L6" s="451"/>
      <c r="M6" s="452"/>
      <c r="N6" s="266"/>
      <c r="O6" s="263"/>
      <c r="P6" s="167"/>
      <c r="Q6" s="152"/>
      <c r="R6" s="70"/>
      <c r="S6" s="152"/>
      <c r="T6" s="70"/>
      <c r="U6" s="152"/>
      <c r="V6" s="152"/>
      <c r="W6" s="72"/>
      <c r="X6" s="398"/>
      <c r="Y6" s="152"/>
      <c r="Z6" s="152"/>
      <c r="AA6" s="233"/>
      <c r="AB6" s="241"/>
      <c r="AC6" s="285"/>
      <c r="AD6" s="152"/>
      <c r="AE6" s="152"/>
      <c r="AF6" s="234"/>
      <c r="AG6" s="152"/>
      <c r="AH6" s="167"/>
      <c r="AI6" s="152"/>
      <c r="AJ6" s="167"/>
      <c r="AK6" s="234"/>
      <c r="AL6" s="167"/>
      <c r="AM6" s="152"/>
      <c r="AN6" s="167"/>
      <c r="AO6" s="263"/>
      <c r="AP6" s="263"/>
      <c r="AQ6" s="265"/>
      <c r="AR6" s="189"/>
      <c r="AS6" s="182"/>
      <c r="AT6" s="158"/>
      <c r="AU6" s="158"/>
      <c r="AV6" s="196"/>
    </row>
    <row r="7" spans="1:48" ht="60.75" customHeight="1" x14ac:dyDescent="0.25">
      <c r="A7" s="90" t="str">
        <f t="shared" ref="A7:A8" si="0">MID(E7,FIND("(Q",E7)+1,6)</f>
        <v>Q8a.01</v>
      </c>
      <c r="B7" s="96" t="s">
        <v>535</v>
      </c>
      <c r="C7" s="96"/>
      <c r="D7" s="110"/>
      <c r="E7" s="582" t="s">
        <v>806</v>
      </c>
      <c r="F7" s="582"/>
      <c r="G7" s="582"/>
      <c r="H7" s="583"/>
      <c r="I7" s="390" t="s">
        <v>848</v>
      </c>
      <c r="J7" s="453"/>
      <c r="K7" s="453"/>
      <c r="L7" s="453"/>
      <c r="M7" s="454"/>
      <c r="N7" s="267" t="s">
        <v>0</v>
      </c>
      <c r="O7" s="429" t="s">
        <v>1189</v>
      </c>
      <c r="P7" s="235"/>
      <c r="Q7" s="429"/>
      <c r="R7" s="235"/>
      <c r="S7" s="429"/>
      <c r="T7" s="235"/>
      <c r="U7" s="429"/>
      <c r="V7" s="429" t="str">
        <f>IF(AND(T7="",R7="",P7="",N7=""),"",IF(AND(T7="",R7="", P7=""),N7,IF(AND(T7="", R7="",P7&lt;&gt;""),P7,IF(AND(T7="",R7&lt;&gt;""),R7,T7))))</f>
        <v/>
      </c>
      <c r="W7" s="236"/>
      <c r="X7" s="398"/>
      <c r="Y7" s="152"/>
      <c r="Z7" s="152"/>
      <c r="AA7" s="233"/>
      <c r="AB7" s="242"/>
      <c r="AC7" s="242"/>
      <c r="AD7" s="237"/>
      <c r="AE7" s="237"/>
      <c r="AF7" s="238" t="str">
        <f>IF(AND(AD7="",AB7=""),"",IF(AND(AD7="",AB7&lt;&gt;""),AB7,IF(AND(AD7="",AB7&lt;&gt;""),AB7,AD7)))</f>
        <v/>
      </c>
      <c r="AG7" s="239"/>
      <c r="AH7" s="240"/>
      <c r="AI7" s="239"/>
      <c r="AJ7" s="240"/>
      <c r="AK7" s="239" t="str">
        <f>IF(AND(AI7="",AG7="",AF7=""),"",IF(AND(AI7="",AG7=""),AF7,IF(AND(AI7="",AG7&lt;&gt;""),AG7,IF(AND(AI7="",AG7&lt;&gt;""),AG7,AI7))))</f>
        <v/>
      </c>
      <c r="AL7" s="240"/>
      <c r="AM7" s="239"/>
      <c r="AN7" s="240"/>
      <c r="AO7" s="239"/>
      <c r="AP7" s="239" t="str">
        <f>IF(AND(AN7="",AL7="",AK7=""),".",IF(AND(AN7="",AL7=""),AK7,IF(AND(AN7="",AL7&lt;&gt;""),AL7,IF(AND(AN7="",AL7&lt;&gt;""),AL7,AN7))))</f>
        <v>.</v>
      </c>
      <c r="AQ7" s="282"/>
      <c r="AR7" s="189"/>
      <c r="AS7" s="182"/>
      <c r="AT7" s="158"/>
      <c r="AU7" s="158"/>
      <c r="AV7" s="196"/>
    </row>
    <row r="8" spans="1:48" ht="58.5" customHeight="1" x14ac:dyDescent="0.25">
      <c r="A8" s="90" t="str">
        <f t="shared" si="0"/>
        <v>Q8a.02</v>
      </c>
      <c r="B8" s="96" t="s">
        <v>535</v>
      </c>
      <c r="C8" s="96"/>
      <c r="D8" s="110"/>
      <c r="E8" s="582" t="s">
        <v>807</v>
      </c>
      <c r="F8" s="582"/>
      <c r="G8" s="582"/>
      <c r="H8" s="583"/>
      <c r="I8" s="160" t="s">
        <v>849</v>
      </c>
      <c r="J8" s="453"/>
      <c r="K8" s="453"/>
      <c r="L8" s="453"/>
      <c r="M8" s="454"/>
      <c r="N8" s="267" t="s">
        <v>0</v>
      </c>
      <c r="O8" s="429" t="s">
        <v>1189</v>
      </c>
      <c r="P8" s="235"/>
      <c r="Q8" s="429"/>
      <c r="R8" s="235"/>
      <c r="S8" s="429"/>
      <c r="T8" s="235"/>
      <c r="U8" s="429"/>
      <c r="V8" s="429" t="str">
        <f t="shared" ref="V8:V70" si="1">IF(AND(T8="",R8="",P8="",N8=""),"",IF(AND(T8="",R8="", P8=""),N8,IF(AND(T8="", R8="",P8&lt;&gt;""),P8,IF(AND(T8="",R8&lt;&gt;""),R8,T8))))</f>
        <v/>
      </c>
      <c r="W8" s="236"/>
      <c r="X8" s="398"/>
      <c r="Y8" s="152"/>
      <c r="Z8" s="152"/>
      <c r="AA8" s="233"/>
      <c r="AB8" s="242"/>
      <c r="AC8" s="242"/>
      <c r="AD8" s="237"/>
      <c r="AE8" s="237"/>
      <c r="AF8" s="238" t="str">
        <f t="shared" ref="AF8:AF73" si="2">IF(AND(AD8="",AB8=""),"",IF(AND(AD8="",AB8&lt;&gt;""),AB8,IF(AND(AD8="",AB8&lt;&gt;""),AB8,AD8)))</f>
        <v/>
      </c>
      <c r="AG8" s="239"/>
      <c r="AH8" s="240"/>
      <c r="AI8" s="239"/>
      <c r="AJ8" s="240"/>
      <c r="AK8" s="239" t="str">
        <f t="shared" ref="AK8:AK73" si="3">IF(AND(AI8="",AG8="",AF8=""),"",IF(AND(AI8="",AG8=""),AF8,IF(AND(AI8="",AG8&lt;&gt;""),AG8,IF(AND(AI8="",AG8&lt;&gt;""),AG8,AI8))))</f>
        <v/>
      </c>
      <c r="AL8" s="240"/>
      <c r="AM8" s="239"/>
      <c r="AN8" s="240"/>
      <c r="AO8" s="239"/>
      <c r="AP8" s="239" t="str">
        <f t="shared" ref="AP8:AP73" si="4">IF(AND(AN8="",AL8="",AK8=""),".",IF(AND(AN8="",AL8=""),AK8,IF(AND(AN8="",AL8&lt;&gt;""),AL8,IF(AND(AN8="",AL8&lt;&gt;""),AL8,AN8))))</f>
        <v>.</v>
      </c>
      <c r="AQ8" s="282"/>
      <c r="AR8" s="189"/>
      <c r="AS8" s="182"/>
      <c r="AT8" s="158"/>
      <c r="AU8" s="158"/>
      <c r="AV8" s="196"/>
    </row>
    <row r="9" spans="1:48" ht="22.5" x14ac:dyDescent="0.25">
      <c r="A9" s="90" t="str">
        <f>MID(E9,FIND("(Q",E9)+1,6)</f>
        <v>Q8a.03</v>
      </c>
      <c r="B9" s="91" t="s">
        <v>88</v>
      </c>
      <c r="C9" s="92" t="s">
        <v>252</v>
      </c>
      <c r="D9" s="31"/>
      <c r="E9" s="568" t="s">
        <v>536</v>
      </c>
      <c r="F9" s="568"/>
      <c r="G9" s="568"/>
      <c r="H9" s="568"/>
      <c r="I9" s="413" t="s">
        <v>541</v>
      </c>
      <c r="J9" s="455"/>
      <c r="K9" s="455"/>
      <c r="L9" s="455"/>
      <c r="M9" s="456"/>
      <c r="N9" s="235" t="s">
        <v>20</v>
      </c>
      <c r="O9" s="429" t="str">
        <f t="shared" ref="O9:O15" si="5">IF(OR(B9="NI",B9="N"),"New question introduced in 2023 - Please answer this question for the year of the previous update in Column P",IF(B9="EC","Small changes were made to the question. Take extra care when validating the response in Column N. If necessary, please change your answer in Column P",""))</f>
        <v/>
      </c>
      <c r="P9" s="248"/>
      <c r="Q9" s="429"/>
      <c r="R9" s="235"/>
      <c r="S9" s="429"/>
      <c r="T9" s="235"/>
      <c r="U9" s="429"/>
      <c r="V9" s="411" t="str">
        <f t="shared" si="1"/>
        <v>yes</v>
      </c>
      <c r="W9" s="236"/>
      <c r="X9" s="398"/>
      <c r="Y9" s="152" t="str">
        <f>IF(W9="","",W9)</f>
        <v/>
      </c>
      <c r="Z9" s="152"/>
      <c r="AA9" s="233"/>
      <c r="AB9" s="242"/>
      <c r="AC9" s="242"/>
      <c r="AD9" s="237"/>
      <c r="AE9" s="237"/>
      <c r="AF9" s="238" t="str">
        <f t="shared" si="2"/>
        <v/>
      </c>
      <c r="AG9" s="239"/>
      <c r="AH9" s="240"/>
      <c r="AI9" s="239"/>
      <c r="AJ9" s="240"/>
      <c r="AK9" s="239" t="str">
        <f t="shared" si="3"/>
        <v/>
      </c>
      <c r="AL9" s="240"/>
      <c r="AM9" s="239"/>
      <c r="AN9" s="240"/>
      <c r="AO9" s="239"/>
      <c r="AP9" s="239" t="str">
        <f t="shared" si="4"/>
        <v>.</v>
      </c>
      <c r="AQ9" s="282"/>
      <c r="AR9" s="189"/>
      <c r="AS9" s="182"/>
      <c r="AT9" s="158"/>
      <c r="AU9" s="158"/>
      <c r="AV9" s="196"/>
    </row>
    <row r="10" spans="1:48" ht="75" customHeight="1" x14ac:dyDescent="0.25">
      <c r="A10" s="90" t="str">
        <f t="shared" ref="A10:A11" si="6">MID(E10,FIND("(Q",E10)+1,6)</f>
        <v>Q8a.04</v>
      </c>
      <c r="B10" s="91" t="s">
        <v>535</v>
      </c>
      <c r="C10" s="92"/>
      <c r="D10" s="31"/>
      <c r="E10" s="568" t="s">
        <v>537</v>
      </c>
      <c r="F10" s="568"/>
      <c r="G10" s="568"/>
      <c r="H10" s="569"/>
      <c r="I10" s="613" t="s">
        <v>1060</v>
      </c>
      <c r="J10" s="455"/>
      <c r="K10" s="455"/>
      <c r="L10" s="455"/>
      <c r="M10" s="456"/>
      <c r="N10" s="235" t="s">
        <v>0</v>
      </c>
      <c r="O10" s="429"/>
      <c r="P10" s="248"/>
      <c r="Q10" s="429"/>
      <c r="R10" s="235"/>
      <c r="S10" s="429"/>
      <c r="T10" s="235"/>
      <c r="U10" s="429"/>
      <c r="V10" s="411" t="str">
        <f t="shared" si="1"/>
        <v/>
      </c>
      <c r="W10" s="236"/>
      <c r="X10" s="398"/>
      <c r="Y10" s="152"/>
      <c r="Z10" s="152"/>
      <c r="AA10" s="233"/>
      <c r="AB10" s="242"/>
      <c r="AC10" s="242"/>
      <c r="AD10" s="237"/>
      <c r="AE10" s="237"/>
      <c r="AF10" s="238" t="str">
        <f t="shared" si="2"/>
        <v/>
      </c>
      <c r="AG10" s="239"/>
      <c r="AH10" s="240"/>
      <c r="AI10" s="239"/>
      <c r="AJ10" s="240"/>
      <c r="AK10" s="239" t="str">
        <f t="shared" si="3"/>
        <v/>
      </c>
      <c r="AL10" s="240"/>
      <c r="AM10" s="239"/>
      <c r="AN10" s="240"/>
      <c r="AO10" s="239"/>
      <c r="AP10" s="239" t="str">
        <f t="shared" si="4"/>
        <v>.</v>
      </c>
      <c r="AQ10" s="282"/>
      <c r="AR10" s="189"/>
      <c r="AS10" s="172"/>
      <c r="AT10" s="158"/>
      <c r="AU10" s="158"/>
      <c r="AV10" s="196"/>
    </row>
    <row r="11" spans="1:48" ht="75" customHeight="1" x14ac:dyDescent="0.25">
      <c r="A11" s="90" t="str">
        <f t="shared" si="6"/>
        <v>Q8a.05</v>
      </c>
      <c r="B11" s="91" t="s">
        <v>535</v>
      </c>
      <c r="C11" s="92"/>
      <c r="D11" s="31"/>
      <c r="E11" s="568" t="s">
        <v>538</v>
      </c>
      <c r="F11" s="568"/>
      <c r="G11" s="568"/>
      <c r="H11" s="569"/>
      <c r="I11" s="614"/>
      <c r="J11" s="455"/>
      <c r="K11" s="455"/>
      <c r="L11" s="455"/>
      <c r="M11" s="456"/>
      <c r="N11" s="235" t="s">
        <v>0</v>
      </c>
      <c r="O11" s="429"/>
      <c r="P11" s="248"/>
      <c r="Q11" s="429"/>
      <c r="R11" s="235"/>
      <c r="S11" s="429"/>
      <c r="T11" s="235"/>
      <c r="U11" s="429"/>
      <c r="V11" s="411" t="str">
        <f t="shared" si="1"/>
        <v/>
      </c>
      <c r="W11" s="236"/>
      <c r="X11" s="398"/>
      <c r="Y11" s="152"/>
      <c r="Z11" s="152"/>
      <c r="AA11" s="233"/>
      <c r="AB11" s="242"/>
      <c r="AC11" s="242"/>
      <c r="AD11" s="237"/>
      <c r="AE11" s="237"/>
      <c r="AF11" s="238" t="str">
        <f t="shared" si="2"/>
        <v/>
      </c>
      <c r="AG11" s="239"/>
      <c r="AH11" s="240"/>
      <c r="AI11" s="239"/>
      <c r="AJ11" s="240"/>
      <c r="AK11" s="239" t="str">
        <f t="shared" si="3"/>
        <v/>
      </c>
      <c r="AL11" s="240"/>
      <c r="AM11" s="239"/>
      <c r="AN11" s="240"/>
      <c r="AO11" s="239"/>
      <c r="AP11" s="239" t="str">
        <f t="shared" si="4"/>
        <v>.</v>
      </c>
      <c r="AQ11" s="282"/>
      <c r="AR11" s="189"/>
      <c r="AS11" s="172"/>
      <c r="AT11" s="158"/>
      <c r="AU11" s="158"/>
      <c r="AV11" s="196"/>
    </row>
    <row r="12" spans="1:48" ht="75" customHeight="1" x14ac:dyDescent="0.25">
      <c r="A12" s="90" t="str">
        <f>MID(E12,FIND("(Q",E12)+1,6)</f>
        <v>Q8a.06</v>
      </c>
      <c r="B12" s="91" t="s">
        <v>88</v>
      </c>
      <c r="C12" s="96" t="s">
        <v>253</v>
      </c>
      <c r="D12" s="32"/>
      <c r="E12" s="568" t="s">
        <v>539</v>
      </c>
      <c r="F12" s="568"/>
      <c r="G12" s="568"/>
      <c r="H12" s="568"/>
      <c r="I12" s="614"/>
      <c r="J12" s="457"/>
      <c r="K12" s="457"/>
      <c r="L12" s="457"/>
      <c r="M12" s="458"/>
      <c r="N12" s="243" t="s">
        <v>1208</v>
      </c>
      <c r="O12" s="429" t="str">
        <f t="shared" si="5"/>
        <v/>
      </c>
      <c r="P12" s="248"/>
      <c r="Q12" s="429"/>
      <c r="R12" s="235"/>
      <c r="S12" s="429"/>
      <c r="T12" s="235"/>
      <c r="U12" s="429"/>
      <c r="V12" s="411" t="str">
        <f t="shared" si="1"/>
        <v>Lawyer</v>
      </c>
      <c r="W12" s="236"/>
      <c r="X12" s="398"/>
      <c r="Y12" s="152"/>
      <c r="Z12" s="152"/>
      <c r="AA12" s="233"/>
      <c r="AB12" s="242"/>
      <c r="AC12" s="242"/>
      <c r="AD12" s="237"/>
      <c r="AE12" s="237"/>
      <c r="AF12" s="238" t="str">
        <f t="shared" si="2"/>
        <v/>
      </c>
      <c r="AG12" s="239"/>
      <c r="AH12" s="240"/>
      <c r="AI12" s="239"/>
      <c r="AJ12" s="240"/>
      <c r="AK12" s="239" t="str">
        <f t="shared" si="3"/>
        <v/>
      </c>
      <c r="AL12" s="240"/>
      <c r="AM12" s="239"/>
      <c r="AN12" s="240"/>
      <c r="AO12" s="239"/>
      <c r="AP12" s="239" t="str">
        <f t="shared" si="4"/>
        <v>.</v>
      </c>
      <c r="AQ12" s="282"/>
      <c r="AR12" s="189"/>
      <c r="AS12" s="172"/>
      <c r="AT12" s="158"/>
      <c r="AU12" s="158"/>
      <c r="AV12" s="196"/>
    </row>
    <row r="13" spans="1:48" ht="94.5" customHeight="1" x14ac:dyDescent="0.25">
      <c r="A13" s="90" t="str">
        <f>MID(E13,FIND("(Q",E13)+1,6)</f>
        <v>Q8a.07</v>
      </c>
      <c r="B13" s="91" t="s">
        <v>88</v>
      </c>
      <c r="C13" s="96" t="s">
        <v>254</v>
      </c>
      <c r="D13" s="32"/>
      <c r="E13" s="568" t="s">
        <v>540</v>
      </c>
      <c r="F13" s="568"/>
      <c r="G13" s="568"/>
      <c r="H13" s="568"/>
      <c r="I13" s="592" t="s">
        <v>1062</v>
      </c>
      <c r="J13" s="453"/>
      <c r="K13" s="453"/>
      <c r="L13" s="453"/>
      <c r="M13" s="459"/>
      <c r="N13" s="267" t="s">
        <v>144</v>
      </c>
      <c r="O13" s="429" t="str">
        <f t="shared" si="5"/>
        <v/>
      </c>
      <c r="P13" s="248"/>
      <c r="Q13" s="429"/>
      <c r="R13" s="235"/>
      <c r="S13" s="429"/>
      <c r="T13" s="235"/>
      <c r="U13" s="429"/>
      <c r="V13" s="411" t="str">
        <f t="shared" si="1"/>
        <v>state level (for federal states)</v>
      </c>
      <c r="W13" s="236"/>
      <c r="X13" s="398"/>
      <c r="Y13" s="152"/>
      <c r="Z13" s="152"/>
      <c r="AA13" s="233"/>
      <c r="AB13" s="242"/>
      <c r="AC13" s="242"/>
      <c r="AD13" s="237"/>
      <c r="AE13" s="237"/>
      <c r="AF13" s="238" t="str">
        <f t="shared" si="2"/>
        <v/>
      </c>
      <c r="AG13" s="239"/>
      <c r="AH13" s="240"/>
      <c r="AI13" s="239"/>
      <c r="AJ13" s="240"/>
      <c r="AK13" s="239" t="str">
        <f t="shared" si="3"/>
        <v/>
      </c>
      <c r="AL13" s="240"/>
      <c r="AM13" s="239"/>
      <c r="AN13" s="240"/>
      <c r="AO13" s="239"/>
      <c r="AP13" s="239" t="str">
        <f t="shared" si="4"/>
        <v>.</v>
      </c>
      <c r="AQ13" s="282"/>
      <c r="AR13" s="189"/>
      <c r="AS13" s="172"/>
      <c r="AT13" s="158"/>
      <c r="AU13" s="158"/>
      <c r="AV13" s="196"/>
    </row>
    <row r="14" spans="1:48" ht="83.15" customHeight="1" x14ac:dyDescent="0.25">
      <c r="A14" s="90" t="str">
        <f>MID(E14,FIND("(Q",E14)+1,7)</f>
        <v>Q8a.07a</v>
      </c>
      <c r="B14" s="91" t="s">
        <v>535</v>
      </c>
      <c r="C14" s="96"/>
      <c r="D14" s="32"/>
      <c r="E14" s="566" t="s">
        <v>698</v>
      </c>
      <c r="F14" s="566"/>
      <c r="G14" s="566"/>
      <c r="H14" s="567"/>
      <c r="I14" s="592"/>
      <c r="J14" s="453"/>
      <c r="K14" s="453"/>
      <c r="L14" s="453"/>
      <c r="M14" s="459"/>
      <c r="N14" s="267" t="s">
        <v>0</v>
      </c>
      <c r="O14" s="429" t="str">
        <f t="shared" si="5"/>
        <v>New question introduced in 2023 - Please answer this question for the year of the previous update in Column P</v>
      </c>
      <c r="P14" s="248"/>
      <c r="Q14" s="235"/>
      <c r="R14" s="235"/>
      <c r="S14" s="235"/>
      <c r="T14" s="235"/>
      <c r="U14" s="235"/>
      <c r="V14" s="411" t="str">
        <f t="shared" si="1"/>
        <v/>
      </c>
      <c r="W14" s="236"/>
      <c r="X14" s="398"/>
      <c r="Y14" s="152"/>
      <c r="Z14" s="152"/>
      <c r="AA14" s="233"/>
      <c r="AB14" s="242"/>
      <c r="AC14" s="242"/>
      <c r="AD14" s="237"/>
      <c r="AE14" s="237"/>
      <c r="AF14" s="238" t="str">
        <f t="shared" si="2"/>
        <v/>
      </c>
      <c r="AG14" s="239"/>
      <c r="AH14" s="240"/>
      <c r="AI14" s="239"/>
      <c r="AJ14" s="240"/>
      <c r="AK14" s="239" t="str">
        <f t="shared" si="3"/>
        <v/>
      </c>
      <c r="AL14" s="240"/>
      <c r="AM14" s="239"/>
      <c r="AN14" s="240"/>
      <c r="AO14" s="239"/>
      <c r="AP14" s="239" t="str">
        <f t="shared" si="4"/>
        <v>.</v>
      </c>
      <c r="AQ14" s="282"/>
      <c r="AR14" s="189"/>
      <c r="AS14" s="172"/>
      <c r="AT14" s="158"/>
      <c r="AU14" s="158"/>
      <c r="AV14" s="196"/>
    </row>
    <row r="15" spans="1:48" ht="309.64999999999998" customHeight="1" x14ac:dyDescent="0.25">
      <c r="A15" s="90" t="str">
        <f>MID(E15,FIND("(Q",E15)+1,6)</f>
        <v>Q8a.08</v>
      </c>
      <c r="B15" s="91" t="s">
        <v>88</v>
      </c>
      <c r="C15" s="111" t="s">
        <v>273</v>
      </c>
      <c r="D15" s="32"/>
      <c r="E15" s="568" t="s">
        <v>877</v>
      </c>
      <c r="F15" s="568"/>
      <c r="G15" s="568"/>
      <c r="H15" s="569"/>
      <c r="I15" s="413" t="s">
        <v>1203</v>
      </c>
      <c r="J15" s="453"/>
      <c r="K15" s="453"/>
      <c r="L15" s="453"/>
      <c r="M15" s="459"/>
      <c r="N15" s="354" t="s">
        <v>868</v>
      </c>
      <c r="O15" s="429" t="str">
        <f t="shared" si="5"/>
        <v/>
      </c>
      <c r="P15" s="248"/>
      <c r="Q15" s="235"/>
      <c r="R15" s="235"/>
      <c r="S15" s="235"/>
      <c r="T15" s="235"/>
      <c r="U15" s="235"/>
      <c r="V15" s="411" t="str">
        <f t="shared" si="1"/>
        <v>licensing by state/independent authorities/professional bodies</v>
      </c>
      <c r="W15" s="236"/>
      <c r="X15" s="398"/>
      <c r="Y15" s="152"/>
      <c r="Z15" s="152"/>
      <c r="AA15" s="233"/>
      <c r="AB15" s="242"/>
      <c r="AC15" s="242"/>
      <c r="AD15" s="237"/>
      <c r="AE15" s="237"/>
      <c r="AF15" s="238" t="str">
        <f t="shared" si="2"/>
        <v/>
      </c>
      <c r="AG15" s="239"/>
      <c r="AH15" s="240"/>
      <c r="AI15" s="239"/>
      <c r="AJ15" s="240"/>
      <c r="AK15" s="239" t="str">
        <f t="shared" si="3"/>
        <v/>
      </c>
      <c r="AL15" s="240"/>
      <c r="AM15" s="239"/>
      <c r="AN15" s="240"/>
      <c r="AO15" s="239"/>
      <c r="AP15" s="239" t="str">
        <f t="shared" si="4"/>
        <v>.</v>
      </c>
      <c r="AQ15" s="282"/>
      <c r="AR15" s="189"/>
      <c r="AS15" s="172"/>
      <c r="AT15" s="158"/>
      <c r="AU15" s="158"/>
      <c r="AV15" s="196"/>
    </row>
    <row r="16" spans="1:48" ht="53.5" customHeight="1" x14ac:dyDescent="0.25">
      <c r="A16" s="90"/>
      <c r="B16" s="91"/>
      <c r="D16" s="573" t="s">
        <v>542</v>
      </c>
      <c r="E16" s="579"/>
      <c r="F16" s="579"/>
      <c r="G16" s="579"/>
      <c r="H16" s="580"/>
      <c r="I16" s="160" t="s">
        <v>543</v>
      </c>
      <c r="J16" s="460"/>
      <c r="K16" s="460"/>
      <c r="L16" s="460"/>
      <c r="M16" s="461"/>
      <c r="N16" s="41" t="s">
        <v>0</v>
      </c>
      <c r="O16" s="41"/>
      <c r="P16" s="70"/>
      <c r="Q16" s="70"/>
      <c r="R16" s="70"/>
      <c r="S16" s="70"/>
      <c r="T16" s="70"/>
      <c r="U16" s="70"/>
      <c r="V16" s="157"/>
      <c r="W16" s="244"/>
      <c r="X16" s="398"/>
      <c r="Y16" s="152"/>
      <c r="Z16" s="152"/>
      <c r="AA16" s="233"/>
      <c r="AB16" s="241"/>
      <c r="AC16" s="359"/>
      <c r="AD16" s="157"/>
      <c r="AE16" s="157"/>
      <c r="AF16" s="157"/>
      <c r="AG16" s="157"/>
      <c r="AH16" s="155"/>
      <c r="AI16" s="157"/>
      <c r="AJ16" s="155"/>
      <c r="AK16" s="157"/>
      <c r="AL16" s="155"/>
      <c r="AM16" s="157"/>
      <c r="AN16" s="155"/>
      <c r="AO16" s="156"/>
      <c r="AP16" s="156"/>
      <c r="AQ16" s="279"/>
      <c r="AR16" s="189"/>
      <c r="AS16" s="172"/>
      <c r="AT16" s="158"/>
      <c r="AU16" s="158"/>
      <c r="AV16" s="196"/>
    </row>
    <row r="17" spans="1:48" ht="30" customHeight="1" x14ac:dyDescent="0.25">
      <c r="D17" s="25" t="s">
        <v>0</v>
      </c>
      <c r="E17" s="568" t="s">
        <v>24</v>
      </c>
      <c r="F17" s="568"/>
      <c r="G17" s="568"/>
      <c r="H17" s="569"/>
      <c r="I17" s="615" t="s">
        <v>1077</v>
      </c>
      <c r="J17" s="462"/>
      <c r="K17" s="462"/>
      <c r="L17" s="462"/>
      <c r="M17" s="463"/>
      <c r="N17" s="246" t="s">
        <v>0</v>
      </c>
      <c r="O17" s="246"/>
      <c r="P17" s="245"/>
      <c r="Q17" s="245"/>
      <c r="R17" s="245"/>
      <c r="S17" s="245"/>
      <c r="T17" s="245"/>
      <c r="U17" s="245"/>
      <c r="V17" s="157"/>
      <c r="W17" s="72"/>
      <c r="X17" s="464"/>
      <c r="Y17" s="157"/>
      <c r="Z17" s="157"/>
      <c r="AA17" s="247"/>
      <c r="AB17" s="359"/>
      <c r="AC17" s="241"/>
      <c r="AD17" s="157"/>
      <c r="AE17" s="157"/>
      <c r="AF17" s="157"/>
      <c r="AG17" s="157"/>
      <c r="AH17" s="155"/>
      <c r="AI17" s="157"/>
      <c r="AJ17" s="155"/>
      <c r="AK17" s="157"/>
      <c r="AL17" s="155"/>
      <c r="AM17" s="157"/>
      <c r="AN17" s="155"/>
      <c r="AO17" s="156"/>
      <c r="AP17" s="156"/>
      <c r="AQ17" s="279"/>
      <c r="AR17" s="193"/>
      <c r="AS17" s="172"/>
      <c r="AT17" s="158"/>
      <c r="AU17" s="158"/>
      <c r="AV17" s="196"/>
    </row>
    <row r="18" spans="1:48" ht="30" customHeight="1" x14ac:dyDescent="0.25">
      <c r="A18" s="87" t="str">
        <f>MID(E$17,FIND("(Q",E$17)+1,7)&amp;"_1"</f>
        <v>Q8a.1.1_1</v>
      </c>
      <c r="B18" s="87" t="s">
        <v>61</v>
      </c>
      <c r="C18" s="93" t="s">
        <v>255</v>
      </c>
      <c r="D18" s="25" t="s">
        <v>0</v>
      </c>
      <c r="E18" s="33" t="s">
        <v>0</v>
      </c>
      <c r="F18" s="585" t="s">
        <v>25</v>
      </c>
      <c r="G18" s="585"/>
      <c r="H18" s="587"/>
      <c r="I18" s="615"/>
      <c r="J18" s="465"/>
      <c r="K18" s="465"/>
      <c r="L18" s="465"/>
      <c r="M18" s="466"/>
      <c r="N18" s="235" t="s">
        <v>219</v>
      </c>
      <c r="O18" s="601" t="s">
        <v>902</v>
      </c>
      <c r="P18" s="248"/>
      <c r="Q18" s="429"/>
      <c r="R18" s="235"/>
      <c r="S18" s="429"/>
      <c r="T18" s="235"/>
      <c r="U18" s="429"/>
      <c r="V18" s="411" t="str">
        <f t="shared" si="1"/>
        <v>exclusive right to perform the activity</v>
      </c>
      <c r="W18" s="236"/>
      <c r="X18" s="398"/>
      <c r="Y18" s="152"/>
      <c r="Z18" s="152"/>
      <c r="AA18" s="233"/>
      <c r="AB18" s="242"/>
      <c r="AC18" s="242"/>
      <c r="AD18" s="237"/>
      <c r="AE18" s="237"/>
      <c r="AF18" s="238" t="str">
        <f t="shared" si="2"/>
        <v/>
      </c>
      <c r="AG18" s="239"/>
      <c r="AH18" s="240"/>
      <c r="AI18" s="239"/>
      <c r="AJ18" s="240"/>
      <c r="AK18" s="239" t="str">
        <f t="shared" si="3"/>
        <v/>
      </c>
      <c r="AL18" s="240"/>
      <c r="AM18" s="239"/>
      <c r="AN18" s="240"/>
      <c r="AO18" s="239"/>
      <c r="AP18" s="239" t="str">
        <f t="shared" si="4"/>
        <v>.</v>
      </c>
      <c r="AQ18" s="282"/>
      <c r="AR18" s="189"/>
      <c r="AS18" s="172"/>
      <c r="AT18" s="158"/>
      <c r="AU18" s="158"/>
      <c r="AV18" s="196"/>
    </row>
    <row r="19" spans="1:48" ht="30" customHeight="1" x14ac:dyDescent="0.25">
      <c r="A19" s="87" t="str">
        <f>MID(E$17,FIND("(Q",E$17)+1,7)&amp;"_2"</f>
        <v>Q8a.1.1_2</v>
      </c>
      <c r="B19" s="87" t="s">
        <v>61</v>
      </c>
      <c r="C19" s="93" t="s">
        <v>256</v>
      </c>
      <c r="D19" s="25" t="s">
        <v>0</v>
      </c>
      <c r="E19" s="33" t="s">
        <v>0</v>
      </c>
      <c r="F19" s="585" t="s">
        <v>9</v>
      </c>
      <c r="G19" s="585"/>
      <c r="H19" s="586"/>
      <c r="I19" s="615"/>
      <c r="J19" s="465"/>
      <c r="K19" s="465"/>
      <c r="L19" s="465"/>
      <c r="M19" s="466"/>
      <c r="N19" s="235" t="s">
        <v>178</v>
      </c>
      <c r="O19" s="601"/>
      <c r="P19" s="248"/>
      <c r="Q19" s="429"/>
      <c r="R19" s="235"/>
      <c r="S19" s="429"/>
      <c r="T19" s="235"/>
      <c r="U19" s="429"/>
      <c r="V19" s="411" t="str">
        <f t="shared" si="1"/>
        <v>no exclusive right</v>
      </c>
      <c r="W19" s="236"/>
      <c r="X19" s="398"/>
      <c r="Y19" s="152"/>
      <c r="Z19" s="152"/>
      <c r="AA19" s="233"/>
      <c r="AB19" s="242"/>
      <c r="AC19" s="242"/>
      <c r="AD19" s="237"/>
      <c r="AE19" s="237"/>
      <c r="AF19" s="238" t="str">
        <f t="shared" si="2"/>
        <v/>
      </c>
      <c r="AG19" s="239"/>
      <c r="AH19" s="240"/>
      <c r="AI19" s="239"/>
      <c r="AJ19" s="240"/>
      <c r="AK19" s="239" t="str">
        <f t="shared" si="3"/>
        <v/>
      </c>
      <c r="AL19" s="240"/>
      <c r="AM19" s="239"/>
      <c r="AN19" s="240"/>
      <c r="AO19" s="239"/>
      <c r="AP19" s="239" t="str">
        <f t="shared" si="4"/>
        <v>.</v>
      </c>
      <c r="AQ19" s="282"/>
      <c r="AR19" s="189"/>
      <c r="AS19" s="172"/>
      <c r="AT19" s="158"/>
      <c r="AU19" s="158"/>
      <c r="AV19" s="196"/>
    </row>
    <row r="20" spans="1:48" ht="30" customHeight="1" x14ac:dyDescent="0.25">
      <c r="A20" s="87" t="str">
        <f>MID(E$17,FIND("(Q",E$17)+1,7)&amp;"_3"</f>
        <v>Q8a.1.1_3</v>
      </c>
      <c r="B20" s="87" t="s">
        <v>61</v>
      </c>
      <c r="C20" s="88" t="s">
        <v>257</v>
      </c>
      <c r="D20" s="25"/>
      <c r="E20" s="33"/>
      <c r="F20" s="568" t="s">
        <v>26</v>
      </c>
      <c r="G20" s="568"/>
      <c r="H20" s="569"/>
      <c r="I20" s="615"/>
      <c r="J20" s="465"/>
      <c r="K20" s="465"/>
      <c r="L20" s="465"/>
      <c r="M20" s="466"/>
      <c r="N20" s="235" t="s">
        <v>178</v>
      </c>
      <c r="O20" s="601"/>
      <c r="P20" s="248"/>
      <c r="Q20" s="429"/>
      <c r="R20" s="235"/>
      <c r="S20" s="429"/>
      <c r="T20" s="235"/>
      <c r="U20" s="429"/>
      <c r="V20" s="411" t="str">
        <f t="shared" si="1"/>
        <v>no exclusive right</v>
      </c>
      <c r="W20" s="236"/>
      <c r="X20" s="398"/>
      <c r="Y20" s="152"/>
      <c r="Z20" s="152"/>
      <c r="AA20" s="233"/>
      <c r="AB20" s="242"/>
      <c r="AC20" s="242"/>
      <c r="AD20" s="237"/>
      <c r="AE20" s="237"/>
      <c r="AF20" s="238" t="str">
        <f t="shared" si="2"/>
        <v/>
      </c>
      <c r="AG20" s="239"/>
      <c r="AH20" s="240"/>
      <c r="AI20" s="239"/>
      <c r="AJ20" s="240"/>
      <c r="AK20" s="239" t="str">
        <f t="shared" si="3"/>
        <v/>
      </c>
      <c r="AL20" s="240"/>
      <c r="AM20" s="239"/>
      <c r="AN20" s="240"/>
      <c r="AO20" s="239"/>
      <c r="AP20" s="239" t="str">
        <f t="shared" si="4"/>
        <v>.</v>
      </c>
      <c r="AQ20" s="282"/>
      <c r="AR20" s="189"/>
      <c r="AS20" s="172"/>
      <c r="AT20" s="158"/>
      <c r="AU20" s="158"/>
      <c r="AV20" s="196"/>
    </row>
    <row r="21" spans="1:48" ht="30" customHeight="1" x14ac:dyDescent="0.25">
      <c r="A21" s="87" t="str">
        <f>MID(E$17,FIND("(Q",E$17)+1,7)&amp;"_4"</f>
        <v>Q8a.1.1_4</v>
      </c>
      <c r="B21" s="87" t="s">
        <v>61</v>
      </c>
      <c r="C21" s="93" t="s">
        <v>258</v>
      </c>
      <c r="D21" s="25" t="s">
        <v>0</v>
      </c>
      <c r="E21" s="33" t="s">
        <v>0</v>
      </c>
      <c r="F21" s="585" t="s">
        <v>6</v>
      </c>
      <c r="G21" s="585"/>
      <c r="H21" s="586"/>
      <c r="I21" s="615"/>
      <c r="J21" s="465"/>
      <c r="K21" s="465"/>
      <c r="L21" s="465"/>
      <c r="M21" s="466"/>
      <c r="N21" s="235" t="s">
        <v>219</v>
      </c>
      <c r="O21" s="601"/>
      <c r="P21" s="248"/>
      <c r="Q21" s="429"/>
      <c r="R21" s="235"/>
      <c r="S21" s="429"/>
      <c r="T21" s="235"/>
      <c r="U21" s="429"/>
      <c r="V21" s="411" t="str">
        <f t="shared" si="1"/>
        <v>exclusive right to perform the activity</v>
      </c>
      <c r="W21" s="236"/>
      <c r="X21" s="398"/>
      <c r="Y21" s="152"/>
      <c r="Z21" s="152"/>
      <c r="AA21" s="233"/>
      <c r="AB21" s="242"/>
      <c r="AC21" s="242"/>
      <c r="AD21" s="237"/>
      <c r="AE21" s="237"/>
      <c r="AF21" s="238" t="str">
        <f t="shared" si="2"/>
        <v/>
      </c>
      <c r="AG21" s="239"/>
      <c r="AH21" s="240"/>
      <c r="AI21" s="239"/>
      <c r="AJ21" s="240"/>
      <c r="AK21" s="239" t="str">
        <f t="shared" si="3"/>
        <v/>
      </c>
      <c r="AL21" s="240"/>
      <c r="AM21" s="239"/>
      <c r="AN21" s="240"/>
      <c r="AO21" s="239"/>
      <c r="AP21" s="239" t="str">
        <f t="shared" si="4"/>
        <v>.</v>
      </c>
      <c r="AQ21" s="282"/>
      <c r="AR21" s="189"/>
      <c r="AS21" s="172"/>
      <c r="AT21" s="158"/>
      <c r="AU21" s="158"/>
      <c r="AV21" s="196"/>
    </row>
    <row r="22" spans="1:48" ht="30" customHeight="1" x14ac:dyDescent="0.25">
      <c r="A22" s="87" t="str">
        <f>MID(E$17,FIND("(Q",E$17)+1,7)&amp;"_5"</f>
        <v>Q8a.1.1_5</v>
      </c>
      <c r="B22" s="87" t="s">
        <v>61</v>
      </c>
      <c r="C22" s="93" t="s">
        <v>259</v>
      </c>
      <c r="D22" s="25" t="s">
        <v>0</v>
      </c>
      <c r="E22" s="33" t="s">
        <v>0</v>
      </c>
      <c r="F22" s="585" t="s">
        <v>7</v>
      </c>
      <c r="G22" s="585"/>
      <c r="H22" s="586"/>
      <c r="I22" s="615"/>
      <c r="J22" s="465"/>
      <c r="K22" s="465"/>
      <c r="L22" s="465"/>
      <c r="M22" s="466"/>
      <c r="N22" s="235" t="s">
        <v>219</v>
      </c>
      <c r="O22" s="601"/>
      <c r="P22" s="248"/>
      <c r="Q22" s="429"/>
      <c r="R22" s="235"/>
      <c r="S22" s="429"/>
      <c r="T22" s="235"/>
      <c r="U22" s="429"/>
      <c r="V22" s="411" t="str">
        <f t="shared" si="1"/>
        <v>exclusive right to perform the activity</v>
      </c>
      <c r="W22" s="236"/>
      <c r="X22" s="398"/>
      <c r="Y22" s="152"/>
      <c r="Z22" s="152"/>
      <c r="AA22" s="233"/>
      <c r="AB22" s="242"/>
      <c r="AC22" s="242"/>
      <c r="AD22" s="237"/>
      <c r="AE22" s="237"/>
      <c r="AF22" s="238" t="str">
        <f t="shared" si="2"/>
        <v/>
      </c>
      <c r="AG22" s="239"/>
      <c r="AH22" s="240"/>
      <c r="AI22" s="239"/>
      <c r="AJ22" s="240"/>
      <c r="AK22" s="239" t="str">
        <f t="shared" si="3"/>
        <v/>
      </c>
      <c r="AL22" s="240"/>
      <c r="AM22" s="239"/>
      <c r="AN22" s="240"/>
      <c r="AO22" s="239"/>
      <c r="AP22" s="239" t="str">
        <f t="shared" si="4"/>
        <v>.</v>
      </c>
      <c r="AQ22" s="282"/>
      <c r="AR22" s="189"/>
      <c r="AS22" s="172"/>
      <c r="AT22" s="158"/>
      <c r="AU22" s="158"/>
      <c r="AV22" s="196"/>
    </row>
    <row r="23" spans="1:48" ht="30" customHeight="1" x14ac:dyDescent="0.25">
      <c r="A23" s="87" t="str">
        <f>MID(E$17,FIND("(Q",E$17)+1,7)&amp;"_6"</f>
        <v>Q8a.1.1_6</v>
      </c>
      <c r="B23" s="87" t="s">
        <v>61</v>
      </c>
      <c r="C23" s="93" t="s">
        <v>260</v>
      </c>
      <c r="D23" s="25" t="s">
        <v>0</v>
      </c>
      <c r="E23" s="33" t="s">
        <v>0</v>
      </c>
      <c r="F23" s="585" t="s">
        <v>8</v>
      </c>
      <c r="G23" s="585"/>
      <c r="H23" s="586"/>
      <c r="I23" s="615"/>
      <c r="J23" s="465"/>
      <c r="K23" s="465"/>
      <c r="L23" s="465"/>
      <c r="M23" s="466"/>
      <c r="N23" s="235" t="s">
        <v>219</v>
      </c>
      <c r="O23" s="601"/>
      <c r="P23" s="248"/>
      <c r="Q23" s="429"/>
      <c r="R23" s="235"/>
      <c r="S23" s="429"/>
      <c r="T23" s="235"/>
      <c r="U23" s="429"/>
      <c r="V23" s="411" t="str">
        <f t="shared" si="1"/>
        <v>exclusive right to perform the activity</v>
      </c>
      <c r="W23" s="236"/>
      <c r="X23" s="398"/>
      <c r="Y23" s="152"/>
      <c r="Z23" s="152"/>
      <c r="AA23" s="233"/>
      <c r="AB23" s="242"/>
      <c r="AC23" s="242"/>
      <c r="AD23" s="237"/>
      <c r="AE23" s="237"/>
      <c r="AF23" s="238" t="str">
        <f t="shared" si="2"/>
        <v/>
      </c>
      <c r="AG23" s="239"/>
      <c r="AH23" s="240"/>
      <c r="AI23" s="239"/>
      <c r="AJ23" s="240"/>
      <c r="AK23" s="239" t="str">
        <f t="shared" si="3"/>
        <v/>
      </c>
      <c r="AL23" s="240"/>
      <c r="AM23" s="239"/>
      <c r="AN23" s="240"/>
      <c r="AO23" s="239"/>
      <c r="AP23" s="239" t="str">
        <f t="shared" si="4"/>
        <v>.</v>
      </c>
      <c r="AQ23" s="282"/>
      <c r="AR23" s="189"/>
      <c r="AS23" s="172"/>
      <c r="AT23" s="158"/>
      <c r="AU23" s="158"/>
      <c r="AV23" s="196"/>
    </row>
    <row r="24" spans="1:48" ht="30" customHeight="1" x14ac:dyDescent="0.25">
      <c r="A24" s="87" t="str">
        <f>MID(E$17,FIND("(Q",E$17)+1,7)&amp;"_7"</f>
        <v>Q8a.1.1_7</v>
      </c>
      <c r="B24" s="87" t="s">
        <v>61</v>
      </c>
      <c r="C24" s="93" t="s">
        <v>261</v>
      </c>
      <c r="D24" s="25" t="s">
        <v>0</v>
      </c>
      <c r="E24" s="33" t="s">
        <v>0</v>
      </c>
      <c r="F24" s="585" t="s">
        <v>171</v>
      </c>
      <c r="G24" s="585"/>
      <c r="H24" s="586"/>
      <c r="I24" s="615"/>
      <c r="J24" s="465"/>
      <c r="K24" s="465"/>
      <c r="L24" s="465"/>
      <c r="M24" s="466"/>
      <c r="N24" s="235" t="s">
        <v>221</v>
      </c>
      <c r="O24" s="601"/>
      <c r="P24" s="248"/>
      <c r="Q24" s="429"/>
      <c r="R24" s="235"/>
      <c r="S24" s="429"/>
      <c r="T24" s="235"/>
      <c r="U24" s="429"/>
      <c r="V24" s="411" t="str">
        <f t="shared" si="1"/>
        <v>shared exclusive right to perform the activity</v>
      </c>
      <c r="W24" s="236"/>
      <c r="X24" s="398"/>
      <c r="Y24" s="152"/>
      <c r="Z24" s="152"/>
      <c r="AA24" s="233"/>
      <c r="AB24" s="242"/>
      <c r="AC24" s="242"/>
      <c r="AD24" s="237"/>
      <c r="AE24" s="237"/>
      <c r="AF24" s="238" t="str">
        <f t="shared" si="2"/>
        <v/>
      </c>
      <c r="AG24" s="239"/>
      <c r="AH24" s="240"/>
      <c r="AI24" s="239"/>
      <c r="AJ24" s="240"/>
      <c r="AK24" s="239" t="str">
        <f t="shared" si="3"/>
        <v/>
      </c>
      <c r="AL24" s="240"/>
      <c r="AM24" s="239"/>
      <c r="AN24" s="240"/>
      <c r="AO24" s="239"/>
      <c r="AP24" s="239" t="str">
        <f t="shared" si="4"/>
        <v>.</v>
      </c>
      <c r="AQ24" s="282"/>
      <c r="AR24" s="189"/>
      <c r="AS24" s="172"/>
      <c r="AT24" s="158"/>
      <c r="AU24" s="158"/>
      <c r="AV24" s="196"/>
    </row>
    <row r="25" spans="1:48" ht="30" customHeight="1" x14ac:dyDescent="0.25">
      <c r="A25" s="87" t="str">
        <f>MID(E$17,FIND("(Q",E$17)+1,7)&amp;"_8"</f>
        <v>Q8a.1.1_8</v>
      </c>
      <c r="B25" s="87" t="s">
        <v>61</v>
      </c>
      <c r="C25" s="87" t="s">
        <v>262</v>
      </c>
      <c r="D25" s="25"/>
      <c r="E25" s="33"/>
      <c r="F25" s="585" t="s">
        <v>27</v>
      </c>
      <c r="G25" s="585"/>
      <c r="H25" s="586"/>
      <c r="I25" s="615"/>
      <c r="J25" s="465"/>
      <c r="K25" s="465"/>
      <c r="L25" s="465"/>
      <c r="M25" s="466"/>
      <c r="N25" s="235" t="s">
        <v>178</v>
      </c>
      <c r="O25" s="601"/>
      <c r="P25" s="248"/>
      <c r="Q25" s="429"/>
      <c r="R25" s="235"/>
      <c r="S25" s="429"/>
      <c r="T25" s="235"/>
      <c r="U25" s="429"/>
      <c r="V25" s="411" t="str">
        <f t="shared" si="1"/>
        <v>no exclusive right</v>
      </c>
      <c r="W25" s="236"/>
      <c r="X25" s="398"/>
      <c r="Y25" s="152"/>
      <c r="Z25" s="152"/>
      <c r="AA25" s="233"/>
      <c r="AB25" s="242"/>
      <c r="AC25" s="242"/>
      <c r="AD25" s="237"/>
      <c r="AE25" s="237"/>
      <c r="AF25" s="238" t="str">
        <f t="shared" si="2"/>
        <v/>
      </c>
      <c r="AG25" s="239"/>
      <c r="AH25" s="240"/>
      <c r="AI25" s="239"/>
      <c r="AJ25" s="240"/>
      <c r="AK25" s="239" t="str">
        <f t="shared" si="3"/>
        <v/>
      </c>
      <c r="AL25" s="240"/>
      <c r="AM25" s="239"/>
      <c r="AN25" s="240"/>
      <c r="AO25" s="239"/>
      <c r="AP25" s="239" t="str">
        <f t="shared" si="4"/>
        <v>.</v>
      </c>
      <c r="AQ25" s="282"/>
      <c r="AR25" s="189"/>
      <c r="AS25" s="172"/>
      <c r="AT25" s="158"/>
      <c r="AU25" s="158"/>
      <c r="AV25" s="196"/>
    </row>
    <row r="26" spans="1:48" ht="30" customHeight="1" x14ac:dyDescent="0.25">
      <c r="A26" s="87" t="str">
        <f>MID(E$17,FIND("(Q",E$17)+1,7)&amp;"_9"</f>
        <v>Q8a.1.1_9</v>
      </c>
      <c r="B26" s="87" t="s">
        <v>61</v>
      </c>
      <c r="C26" s="93" t="s">
        <v>263</v>
      </c>
      <c r="D26" s="25" t="s">
        <v>0</v>
      </c>
      <c r="E26" s="33" t="s">
        <v>0</v>
      </c>
      <c r="F26" s="585" t="s">
        <v>3</v>
      </c>
      <c r="G26" s="585"/>
      <c r="H26" s="586"/>
      <c r="I26" s="615"/>
      <c r="J26" s="465"/>
      <c r="K26" s="465"/>
      <c r="L26" s="465"/>
      <c r="M26" s="466"/>
      <c r="N26" s="235" t="s">
        <v>221</v>
      </c>
      <c r="O26" s="601"/>
      <c r="P26" s="248"/>
      <c r="Q26" s="429"/>
      <c r="R26" s="235"/>
      <c r="S26" s="429"/>
      <c r="T26" s="235"/>
      <c r="U26" s="429"/>
      <c r="V26" s="411" t="str">
        <f t="shared" si="1"/>
        <v>shared exclusive right to perform the activity</v>
      </c>
      <c r="W26" s="236"/>
      <c r="X26" s="398"/>
      <c r="Y26" s="152"/>
      <c r="Z26" s="152"/>
      <c r="AA26" s="233"/>
      <c r="AB26" s="242"/>
      <c r="AC26" s="242"/>
      <c r="AD26" s="237"/>
      <c r="AE26" s="237"/>
      <c r="AF26" s="238" t="str">
        <f t="shared" si="2"/>
        <v/>
      </c>
      <c r="AG26" s="239"/>
      <c r="AH26" s="240"/>
      <c r="AI26" s="239"/>
      <c r="AJ26" s="240"/>
      <c r="AK26" s="239" t="str">
        <f t="shared" si="3"/>
        <v/>
      </c>
      <c r="AL26" s="240"/>
      <c r="AM26" s="239"/>
      <c r="AN26" s="240"/>
      <c r="AO26" s="239"/>
      <c r="AP26" s="239" t="str">
        <f t="shared" si="4"/>
        <v>.</v>
      </c>
      <c r="AQ26" s="282"/>
      <c r="AR26" s="189"/>
      <c r="AS26" s="172"/>
      <c r="AT26" s="158"/>
      <c r="AU26" s="158"/>
      <c r="AV26" s="196"/>
    </row>
    <row r="27" spans="1:48" ht="30" customHeight="1" x14ac:dyDescent="0.25">
      <c r="A27" s="87" t="str">
        <f>MID(E$17,FIND("(Q",E$17)+1,7)&amp;"_10"</f>
        <v>Q8a.1.1_10</v>
      </c>
      <c r="B27" s="87" t="s">
        <v>61</v>
      </c>
      <c r="C27" s="93" t="s">
        <v>264</v>
      </c>
      <c r="D27" s="25" t="s">
        <v>0</v>
      </c>
      <c r="E27" s="33" t="s">
        <v>0</v>
      </c>
      <c r="F27" s="33" t="s">
        <v>2</v>
      </c>
      <c r="G27" s="33"/>
      <c r="H27" s="421"/>
      <c r="I27" s="615"/>
      <c r="J27" s="465"/>
      <c r="K27" s="465"/>
      <c r="L27" s="465"/>
      <c r="M27" s="466"/>
      <c r="N27" s="235" t="s">
        <v>221</v>
      </c>
      <c r="O27" s="601"/>
      <c r="P27" s="248"/>
      <c r="Q27" s="429"/>
      <c r="R27" s="235"/>
      <c r="S27" s="429"/>
      <c r="T27" s="235"/>
      <c r="U27" s="429"/>
      <c r="V27" s="411" t="str">
        <f t="shared" si="1"/>
        <v>shared exclusive right to perform the activity</v>
      </c>
      <c r="W27" s="236"/>
      <c r="X27" s="398"/>
      <c r="Y27" s="152"/>
      <c r="Z27" s="152"/>
      <c r="AA27" s="233"/>
      <c r="AB27" s="242"/>
      <c r="AC27" s="242"/>
      <c r="AD27" s="237"/>
      <c r="AE27" s="237"/>
      <c r="AF27" s="238" t="str">
        <f t="shared" si="2"/>
        <v/>
      </c>
      <c r="AG27" s="239"/>
      <c r="AH27" s="240"/>
      <c r="AI27" s="239"/>
      <c r="AJ27" s="240"/>
      <c r="AK27" s="239" t="str">
        <f t="shared" si="3"/>
        <v/>
      </c>
      <c r="AL27" s="240"/>
      <c r="AM27" s="239"/>
      <c r="AN27" s="240"/>
      <c r="AO27" s="239"/>
      <c r="AP27" s="239" t="str">
        <f t="shared" si="4"/>
        <v>.</v>
      </c>
      <c r="AQ27" s="282"/>
      <c r="AR27" s="189"/>
      <c r="AS27" s="172"/>
      <c r="AT27" s="158"/>
      <c r="AU27" s="158"/>
      <c r="AV27" s="196"/>
    </row>
    <row r="28" spans="1:48" ht="30" customHeight="1" x14ac:dyDescent="0.25">
      <c r="A28" s="87" t="str">
        <f>MID(E$17,FIND("(Q",E$17)+1,7)&amp;"_11"</f>
        <v>Q8a.1.1_11</v>
      </c>
      <c r="B28" s="87" t="s">
        <v>61</v>
      </c>
      <c r="C28" s="93" t="s">
        <v>265</v>
      </c>
      <c r="D28" s="25" t="s">
        <v>0</v>
      </c>
      <c r="E28" s="33" t="s">
        <v>0</v>
      </c>
      <c r="F28" s="568" t="s">
        <v>10</v>
      </c>
      <c r="G28" s="568"/>
      <c r="H28" s="569"/>
      <c r="I28" s="615"/>
      <c r="J28" s="465"/>
      <c r="K28" s="465"/>
      <c r="L28" s="465"/>
      <c r="M28" s="466"/>
      <c r="N28" s="235" t="s">
        <v>178</v>
      </c>
      <c r="O28" s="601"/>
      <c r="P28" s="248"/>
      <c r="Q28" s="429"/>
      <c r="R28" s="235"/>
      <c r="S28" s="429"/>
      <c r="T28" s="235"/>
      <c r="U28" s="429"/>
      <c r="V28" s="411" t="str">
        <f t="shared" si="1"/>
        <v>no exclusive right</v>
      </c>
      <c r="W28" s="236"/>
      <c r="X28" s="398"/>
      <c r="Y28" s="152"/>
      <c r="Z28" s="152"/>
      <c r="AA28" s="233"/>
      <c r="AB28" s="242"/>
      <c r="AC28" s="242"/>
      <c r="AD28" s="237"/>
      <c r="AE28" s="237"/>
      <c r="AF28" s="238" t="str">
        <f t="shared" si="2"/>
        <v/>
      </c>
      <c r="AG28" s="239"/>
      <c r="AH28" s="240"/>
      <c r="AI28" s="239"/>
      <c r="AJ28" s="240"/>
      <c r="AK28" s="239" t="str">
        <f t="shared" si="3"/>
        <v/>
      </c>
      <c r="AL28" s="240"/>
      <c r="AM28" s="239"/>
      <c r="AN28" s="240"/>
      <c r="AO28" s="239"/>
      <c r="AP28" s="239" t="str">
        <f t="shared" si="4"/>
        <v>.</v>
      </c>
      <c r="AQ28" s="282"/>
      <c r="AR28" s="189"/>
      <c r="AS28" s="172"/>
      <c r="AT28" s="158"/>
      <c r="AU28" s="158"/>
      <c r="AV28" s="196"/>
    </row>
    <row r="29" spans="1:48" ht="30" customHeight="1" x14ac:dyDescent="0.25">
      <c r="A29" s="87" t="str">
        <f>MID(E$17,FIND("(Q",E$17)+1,7)&amp;"_12"</f>
        <v>Q8a.1.1_12</v>
      </c>
      <c r="B29" s="87" t="s">
        <v>61</v>
      </c>
      <c r="C29" s="93" t="s">
        <v>266</v>
      </c>
      <c r="D29" s="25" t="s">
        <v>0</v>
      </c>
      <c r="E29" s="33" t="s">
        <v>0</v>
      </c>
      <c r="F29" s="33" t="s">
        <v>11</v>
      </c>
      <c r="G29" s="33"/>
      <c r="H29" s="421"/>
      <c r="I29" s="615"/>
      <c r="J29" s="465"/>
      <c r="K29" s="465"/>
      <c r="L29" s="465"/>
      <c r="M29" s="466"/>
      <c r="N29" s="235" t="s">
        <v>221</v>
      </c>
      <c r="O29" s="601"/>
      <c r="P29" s="248"/>
      <c r="Q29" s="429"/>
      <c r="R29" s="235"/>
      <c r="S29" s="429"/>
      <c r="T29" s="235"/>
      <c r="U29" s="429"/>
      <c r="V29" s="411" t="str">
        <f t="shared" si="1"/>
        <v>shared exclusive right to perform the activity</v>
      </c>
      <c r="W29" s="236"/>
      <c r="X29" s="398"/>
      <c r="Y29" s="152"/>
      <c r="Z29" s="152"/>
      <c r="AA29" s="233"/>
      <c r="AB29" s="242"/>
      <c r="AC29" s="242"/>
      <c r="AD29" s="237"/>
      <c r="AE29" s="237"/>
      <c r="AF29" s="238" t="str">
        <f t="shared" si="2"/>
        <v/>
      </c>
      <c r="AG29" s="239"/>
      <c r="AH29" s="240"/>
      <c r="AI29" s="239"/>
      <c r="AJ29" s="240"/>
      <c r="AK29" s="239" t="str">
        <f t="shared" si="3"/>
        <v/>
      </c>
      <c r="AL29" s="240"/>
      <c r="AM29" s="239"/>
      <c r="AN29" s="240"/>
      <c r="AO29" s="239"/>
      <c r="AP29" s="239" t="str">
        <f t="shared" si="4"/>
        <v>.</v>
      </c>
      <c r="AQ29" s="282"/>
      <c r="AR29" s="189"/>
      <c r="AS29" s="172"/>
      <c r="AT29" s="158"/>
      <c r="AU29" s="158"/>
      <c r="AV29" s="196"/>
    </row>
    <row r="30" spans="1:48" ht="30" customHeight="1" x14ac:dyDescent="0.25">
      <c r="A30" s="87" t="str">
        <f>MID(E$17,FIND("(Q",E$17)+1,7)&amp;"_13"</f>
        <v>Q8a.1.1_13</v>
      </c>
      <c r="B30" s="87" t="s">
        <v>61</v>
      </c>
      <c r="C30" s="87" t="s">
        <v>267</v>
      </c>
      <c r="D30" s="25"/>
      <c r="E30" s="33"/>
      <c r="F30" s="33" t="s">
        <v>28</v>
      </c>
      <c r="G30" s="33"/>
      <c r="H30" s="421"/>
      <c r="I30" s="615"/>
      <c r="J30" s="465"/>
      <c r="K30" s="465"/>
      <c r="L30" s="465"/>
      <c r="M30" s="466"/>
      <c r="N30" s="235" t="s">
        <v>178</v>
      </c>
      <c r="O30" s="601"/>
      <c r="P30" s="248"/>
      <c r="Q30" s="429"/>
      <c r="R30" s="235"/>
      <c r="S30" s="429"/>
      <c r="T30" s="235"/>
      <c r="U30" s="429"/>
      <c r="V30" s="411" t="str">
        <f t="shared" si="1"/>
        <v>no exclusive right</v>
      </c>
      <c r="W30" s="236"/>
      <c r="X30" s="398"/>
      <c r="Y30" s="152"/>
      <c r="Z30" s="152"/>
      <c r="AA30" s="233"/>
      <c r="AB30" s="242"/>
      <c r="AC30" s="242"/>
      <c r="AD30" s="237"/>
      <c r="AE30" s="237"/>
      <c r="AF30" s="238" t="str">
        <f t="shared" si="2"/>
        <v/>
      </c>
      <c r="AG30" s="239"/>
      <c r="AH30" s="240"/>
      <c r="AI30" s="239"/>
      <c r="AJ30" s="240"/>
      <c r="AK30" s="239" t="str">
        <f t="shared" si="3"/>
        <v/>
      </c>
      <c r="AL30" s="240"/>
      <c r="AM30" s="239"/>
      <c r="AN30" s="240"/>
      <c r="AO30" s="239"/>
      <c r="AP30" s="239" t="str">
        <f t="shared" si="4"/>
        <v>.</v>
      </c>
      <c r="AQ30" s="282"/>
      <c r="AR30" s="189"/>
      <c r="AS30" s="172"/>
      <c r="AT30" s="158"/>
      <c r="AU30" s="158"/>
      <c r="AV30" s="196"/>
    </row>
    <row r="31" spans="1:48" ht="30" customHeight="1" x14ac:dyDescent="0.25">
      <c r="A31" s="87" t="str">
        <f>MID(E$17,FIND("(Q",E$17)+1,7)&amp;"_14"</f>
        <v>Q8a.1.1_14</v>
      </c>
      <c r="B31" s="87" t="s">
        <v>61</v>
      </c>
      <c r="C31" s="87" t="s">
        <v>268</v>
      </c>
      <c r="D31" s="25"/>
      <c r="E31" s="33"/>
      <c r="F31" s="568" t="s">
        <v>29</v>
      </c>
      <c r="G31" s="568"/>
      <c r="H31" s="569"/>
      <c r="I31" s="615"/>
      <c r="J31" s="465"/>
      <c r="K31" s="465"/>
      <c r="L31" s="465"/>
      <c r="M31" s="466"/>
      <c r="N31" s="235" t="s">
        <v>219</v>
      </c>
      <c r="O31" s="601"/>
      <c r="P31" s="248"/>
      <c r="Q31" s="429"/>
      <c r="R31" s="235"/>
      <c r="S31" s="429"/>
      <c r="T31" s="235"/>
      <c r="U31" s="429"/>
      <c r="V31" s="411" t="str">
        <f t="shared" si="1"/>
        <v>exclusive right to perform the activity</v>
      </c>
      <c r="W31" s="236"/>
      <c r="X31" s="398"/>
      <c r="Y31" s="152"/>
      <c r="Z31" s="152"/>
      <c r="AA31" s="233"/>
      <c r="AB31" s="242"/>
      <c r="AC31" s="242"/>
      <c r="AD31" s="237"/>
      <c r="AE31" s="237"/>
      <c r="AF31" s="238" t="str">
        <f t="shared" si="2"/>
        <v/>
      </c>
      <c r="AG31" s="239"/>
      <c r="AH31" s="240"/>
      <c r="AI31" s="239"/>
      <c r="AJ31" s="240"/>
      <c r="AK31" s="239" t="str">
        <f t="shared" si="3"/>
        <v/>
      </c>
      <c r="AL31" s="240"/>
      <c r="AM31" s="239"/>
      <c r="AN31" s="240"/>
      <c r="AO31" s="239"/>
      <c r="AP31" s="239" t="str">
        <f t="shared" si="4"/>
        <v>.</v>
      </c>
      <c r="AQ31" s="282"/>
      <c r="AR31" s="189"/>
      <c r="AS31" s="172"/>
      <c r="AT31" s="158"/>
      <c r="AU31" s="158"/>
      <c r="AV31" s="196"/>
    </row>
    <row r="32" spans="1:48" ht="30" customHeight="1" x14ac:dyDescent="0.25">
      <c r="A32" s="87" t="str">
        <f>MID(E$17,FIND("(Q",E$17)+1,7)&amp;"_15"</f>
        <v>Q8a.1.1_15</v>
      </c>
      <c r="B32" s="87" t="s">
        <v>61</v>
      </c>
      <c r="C32" s="87" t="s">
        <v>269</v>
      </c>
      <c r="D32" s="25"/>
      <c r="E32" s="33"/>
      <c r="F32" s="585" t="s">
        <v>544</v>
      </c>
      <c r="G32" s="585"/>
      <c r="H32" s="587"/>
      <c r="I32" s="590" t="s">
        <v>1039</v>
      </c>
      <c r="J32" s="465"/>
      <c r="K32" s="465"/>
      <c r="L32" s="465"/>
      <c r="M32" s="466"/>
      <c r="N32" s="235" t="s">
        <v>1209</v>
      </c>
      <c r="O32" s="429" t="str">
        <f t="shared" ref="O32:O48" si="7">IF(OR(B32="NI",B32="N"),"New question introduced in 2023 - Please answer this question for the year of the previous update in Column P",IF(B32="EC","Small changes were made to the question. Take extra care when validating the response in Column N. If necessary, please change your answer in Column P",""))</f>
        <v>Small changes were made to the question. Take extra care when validating the response in Column N. If necessary, please change your answer in Column P</v>
      </c>
      <c r="P32" s="248"/>
      <c r="Q32" s="429"/>
      <c r="R32" s="235"/>
      <c r="S32" s="429"/>
      <c r="T32" s="235"/>
      <c r="U32" s="429"/>
      <c r="V32" s="411" t="str">
        <f t="shared" si="1"/>
        <v>.</v>
      </c>
      <c r="W32" s="236"/>
      <c r="X32" s="398"/>
      <c r="Y32" s="152"/>
      <c r="Z32" s="152"/>
      <c r="AA32" s="233"/>
      <c r="AB32" s="242"/>
      <c r="AC32" s="242"/>
      <c r="AD32" s="237"/>
      <c r="AE32" s="237"/>
      <c r="AF32" s="238" t="str">
        <f t="shared" si="2"/>
        <v/>
      </c>
      <c r="AG32" s="239"/>
      <c r="AH32" s="240"/>
      <c r="AI32" s="239"/>
      <c r="AJ32" s="240"/>
      <c r="AK32" s="239" t="str">
        <f t="shared" si="3"/>
        <v/>
      </c>
      <c r="AL32" s="240"/>
      <c r="AM32" s="239"/>
      <c r="AN32" s="240"/>
      <c r="AO32" s="239"/>
      <c r="AP32" s="239" t="str">
        <f t="shared" si="4"/>
        <v>.</v>
      </c>
      <c r="AQ32" s="282"/>
      <c r="AR32" s="189"/>
      <c r="AS32" s="172"/>
      <c r="AT32" s="158"/>
      <c r="AU32" s="158"/>
      <c r="AV32" s="196"/>
    </row>
    <row r="33" spans="1:48" ht="30" customHeight="1" x14ac:dyDescent="0.25">
      <c r="A33" s="87" t="str">
        <f>MID(E$17,FIND("(Q",E$17)+1,7)&amp;"_16"</f>
        <v>Q8a.1.1_16</v>
      </c>
      <c r="B33" s="87" t="s">
        <v>60</v>
      </c>
      <c r="D33" s="25"/>
      <c r="E33" s="33"/>
      <c r="F33" s="33" t="s">
        <v>534</v>
      </c>
      <c r="G33" s="412"/>
      <c r="H33" s="421"/>
      <c r="I33" s="590"/>
      <c r="J33" s="465"/>
      <c r="K33" s="465"/>
      <c r="L33" s="465"/>
      <c r="M33" s="466"/>
      <c r="N33" s="235" t="s">
        <v>0</v>
      </c>
      <c r="O33" s="429" t="str">
        <f t="shared" si="7"/>
        <v>New question introduced in 2023 - Please answer this question for the year of the previous update in Column P</v>
      </c>
      <c r="P33" s="248"/>
      <c r="Q33" s="429"/>
      <c r="R33" s="235"/>
      <c r="S33" s="429"/>
      <c r="T33" s="235"/>
      <c r="U33" s="429"/>
      <c r="V33" s="411" t="str">
        <f t="shared" si="1"/>
        <v/>
      </c>
      <c r="W33" s="236"/>
      <c r="X33" s="398"/>
      <c r="Y33" s="152"/>
      <c r="Z33" s="152"/>
      <c r="AA33" s="233"/>
      <c r="AB33" s="242"/>
      <c r="AC33" s="242"/>
      <c r="AD33" s="237"/>
      <c r="AE33" s="237"/>
      <c r="AF33" s="238" t="str">
        <f t="shared" si="2"/>
        <v/>
      </c>
      <c r="AG33" s="239"/>
      <c r="AH33" s="240"/>
      <c r="AI33" s="239"/>
      <c r="AJ33" s="240"/>
      <c r="AK33" s="239" t="str">
        <f t="shared" si="3"/>
        <v/>
      </c>
      <c r="AL33" s="240"/>
      <c r="AM33" s="239"/>
      <c r="AN33" s="240"/>
      <c r="AO33" s="239"/>
      <c r="AP33" s="239" t="str">
        <f t="shared" si="4"/>
        <v>.</v>
      </c>
      <c r="AQ33" s="282"/>
      <c r="AR33" s="189"/>
      <c r="AS33" s="172"/>
      <c r="AT33" s="158"/>
      <c r="AU33" s="158"/>
      <c r="AV33" s="196"/>
    </row>
    <row r="34" spans="1:48" ht="30" customHeight="1" x14ac:dyDescent="0.25">
      <c r="A34" s="87" t="str">
        <f>MID(E$17,FIND("(Q",E$17)+1,7)&amp;"_17"</f>
        <v>Q8a.1.1_17</v>
      </c>
      <c r="B34" s="87" t="s">
        <v>60</v>
      </c>
      <c r="D34" s="25"/>
      <c r="E34" s="33"/>
      <c r="F34" s="33" t="s">
        <v>545</v>
      </c>
      <c r="G34" s="412"/>
      <c r="H34" s="421"/>
      <c r="I34" s="590"/>
      <c r="J34" s="465"/>
      <c r="K34" s="465"/>
      <c r="L34" s="465"/>
      <c r="M34" s="466"/>
      <c r="N34" s="235" t="s">
        <v>0</v>
      </c>
      <c r="O34" s="429" t="str">
        <f t="shared" si="7"/>
        <v>New question introduced in 2023 - Please answer this question for the year of the previous update in Column P</v>
      </c>
      <c r="P34" s="248"/>
      <c r="Q34" s="429"/>
      <c r="R34" s="235"/>
      <c r="S34" s="429"/>
      <c r="T34" s="235"/>
      <c r="U34" s="429"/>
      <c r="V34" s="411" t="str">
        <f t="shared" si="1"/>
        <v/>
      </c>
      <c r="W34" s="236"/>
      <c r="X34" s="398"/>
      <c r="Y34" s="152"/>
      <c r="Z34" s="152"/>
      <c r="AA34" s="233"/>
      <c r="AB34" s="242"/>
      <c r="AC34" s="242"/>
      <c r="AD34" s="237"/>
      <c r="AE34" s="237"/>
      <c r="AF34" s="238" t="str">
        <f t="shared" si="2"/>
        <v/>
      </c>
      <c r="AG34" s="239"/>
      <c r="AH34" s="240"/>
      <c r="AI34" s="239"/>
      <c r="AJ34" s="240"/>
      <c r="AK34" s="239" t="str">
        <f t="shared" si="3"/>
        <v/>
      </c>
      <c r="AL34" s="240"/>
      <c r="AM34" s="239"/>
      <c r="AN34" s="240"/>
      <c r="AO34" s="239"/>
      <c r="AP34" s="239" t="str">
        <f t="shared" si="4"/>
        <v>.</v>
      </c>
      <c r="AQ34" s="282"/>
      <c r="AR34" s="189"/>
      <c r="AS34" s="172"/>
      <c r="AT34" s="158"/>
      <c r="AU34" s="158"/>
      <c r="AV34" s="196"/>
    </row>
    <row r="35" spans="1:48" ht="30" customHeight="1" x14ac:dyDescent="0.25">
      <c r="A35" s="87" t="str">
        <f>MID(E$17,FIND("(Q",E$17)+1,7)&amp;"_18"</f>
        <v>Q8a.1.1_18</v>
      </c>
      <c r="B35" s="87" t="s">
        <v>60</v>
      </c>
      <c r="D35" s="25"/>
      <c r="E35" s="33"/>
      <c r="F35" s="585" t="s">
        <v>546</v>
      </c>
      <c r="G35" s="585"/>
      <c r="H35" s="587"/>
      <c r="I35" s="590"/>
      <c r="J35" s="465"/>
      <c r="K35" s="465"/>
      <c r="L35" s="465"/>
      <c r="M35" s="466"/>
      <c r="N35" s="235" t="s">
        <v>0</v>
      </c>
      <c r="O35" s="429" t="str">
        <f t="shared" si="7"/>
        <v>New question introduced in 2023 - Please answer this question for the year of the previous update in Column P</v>
      </c>
      <c r="P35" s="248"/>
      <c r="Q35" s="429"/>
      <c r="R35" s="235"/>
      <c r="S35" s="429"/>
      <c r="T35" s="235"/>
      <c r="U35" s="429"/>
      <c r="V35" s="411" t="str">
        <f t="shared" si="1"/>
        <v/>
      </c>
      <c r="W35" s="236"/>
      <c r="X35" s="398"/>
      <c r="Y35" s="152"/>
      <c r="Z35" s="152"/>
      <c r="AA35" s="233"/>
      <c r="AB35" s="242"/>
      <c r="AC35" s="242"/>
      <c r="AD35" s="237"/>
      <c r="AE35" s="237"/>
      <c r="AF35" s="238" t="str">
        <f t="shared" si="2"/>
        <v/>
      </c>
      <c r="AG35" s="239"/>
      <c r="AH35" s="240"/>
      <c r="AI35" s="239"/>
      <c r="AJ35" s="240"/>
      <c r="AK35" s="239" t="str">
        <f t="shared" si="3"/>
        <v/>
      </c>
      <c r="AL35" s="240"/>
      <c r="AM35" s="239"/>
      <c r="AN35" s="240"/>
      <c r="AO35" s="239"/>
      <c r="AP35" s="239" t="str">
        <f t="shared" si="4"/>
        <v>.</v>
      </c>
      <c r="AQ35" s="282"/>
      <c r="AR35" s="189"/>
      <c r="AS35" s="172"/>
      <c r="AT35" s="158"/>
      <c r="AU35" s="158"/>
      <c r="AV35" s="196"/>
    </row>
    <row r="36" spans="1:48" ht="30" customHeight="1" x14ac:dyDescent="0.25">
      <c r="A36" s="87" t="str">
        <f>MID(E36,FIND("(Q",E36)+1,8)</f>
        <v>Q8a.1.1a</v>
      </c>
      <c r="B36" s="87" t="s">
        <v>88</v>
      </c>
      <c r="C36" s="87" t="s">
        <v>270</v>
      </c>
      <c r="D36" s="25"/>
      <c r="E36" s="566" t="s">
        <v>547</v>
      </c>
      <c r="F36" s="566"/>
      <c r="G36" s="566"/>
      <c r="H36" s="567"/>
      <c r="I36" s="415" t="s">
        <v>578</v>
      </c>
      <c r="J36" s="465"/>
      <c r="K36" s="465"/>
      <c r="L36" s="465"/>
      <c r="M36" s="466"/>
      <c r="N36" s="235" t="s">
        <v>1210</v>
      </c>
      <c r="O36" s="429" t="str">
        <f t="shared" si="7"/>
        <v/>
      </c>
      <c r="P36" s="248"/>
      <c r="Q36" s="429"/>
      <c r="R36" s="235"/>
      <c r="S36" s="429"/>
      <c r="T36" s="235"/>
      <c r="U36" s="429"/>
      <c r="V36" s="411" t="str">
        <f t="shared" si="1"/>
        <v>Legal Profession Uniform Law (NSW) No 16a 
https://www.legislation.nsw.gov.au/#/view/act/2014/16a</v>
      </c>
      <c r="W36" s="236"/>
      <c r="X36" s="398"/>
      <c r="Y36" s="152"/>
      <c r="Z36" s="152"/>
      <c r="AA36" s="233"/>
      <c r="AB36" s="242"/>
      <c r="AC36" s="242"/>
      <c r="AD36" s="237"/>
      <c r="AE36" s="237"/>
      <c r="AF36" s="238" t="str">
        <f t="shared" si="2"/>
        <v/>
      </c>
      <c r="AG36" s="239"/>
      <c r="AH36" s="240"/>
      <c r="AI36" s="239"/>
      <c r="AJ36" s="240"/>
      <c r="AK36" s="239" t="str">
        <f t="shared" si="3"/>
        <v/>
      </c>
      <c r="AL36" s="240"/>
      <c r="AM36" s="239"/>
      <c r="AN36" s="240"/>
      <c r="AO36" s="239"/>
      <c r="AP36" s="239" t="str">
        <f t="shared" si="4"/>
        <v>.</v>
      </c>
      <c r="AQ36" s="282"/>
      <c r="AR36" s="189"/>
      <c r="AS36" s="172"/>
      <c r="AT36" s="158"/>
      <c r="AU36" s="158"/>
      <c r="AV36" s="196"/>
    </row>
    <row r="37" spans="1:48" ht="98.15" customHeight="1" x14ac:dyDescent="0.25">
      <c r="A37" s="87" t="str">
        <f>MID(E37,FIND("(Q",E37)+1,7)</f>
        <v>Q8a.1.2</v>
      </c>
      <c r="B37" s="87" t="s">
        <v>59</v>
      </c>
      <c r="C37" s="88" t="s">
        <v>271</v>
      </c>
      <c r="D37" s="25"/>
      <c r="E37" s="568" t="s">
        <v>840</v>
      </c>
      <c r="F37" s="568"/>
      <c r="G37" s="568"/>
      <c r="H37" s="569"/>
      <c r="I37" s="423" t="s">
        <v>1040</v>
      </c>
      <c r="J37" s="420"/>
      <c r="K37" s="467"/>
      <c r="L37" s="467"/>
      <c r="M37" s="468"/>
      <c r="N37" s="235" t="s">
        <v>20</v>
      </c>
      <c r="O37" s="429" t="str">
        <f t="shared" si="7"/>
        <v/>
      </c>
      <c r="P37" s="248"/>
      <c r="Q37" s="429"/>
      <c r="R37" s="235"/>
      <c r="S37" s="429"/>
      <c r="T37" s="235"/>
      <c r="U37" s="429"/>
      <c r="V37" s="411" t="str">
        <f t="shared" si="1"/>
        <v>yes</v>
      </c>
      <c r="W37" s="236"/>
      <c r="X37" s="398"/>
      <c r="Y37" s="152"/>
      <c r="Z37" s="152"/>
      <c r="AA37" s="233"/>
      <c r="AB37" s="242"/>
      <c r="AC37" s="242"/>
      <c r="AD37" s="237"/>
      <c r="AE37" s="237"/>
      <c r="AF37" s="238" t="str">
        <f t="shared" si="2"/>
        <v/>
      </c>
      <c r="AG37" s="239"/>
      <c r="AH37" s="240"/>
      <c r="AI37" s="239"/>
      <c r="AJ37" s="240"/>
      <c r="AK37" s="239" t="str">
        <f t="shared" si="3"/>
        <v/>
      </c>
      <c r="AL37" s="240"/>
      <c r="AM37" s="239"/>
      <c r="AN37" s="240"/>
      <c r="AO37" s="239"/>
      <c r="AP37" s="239" t="str">
        <f t="shared" si="4"/>
        <v>.</v>
      </c>
      <c r="AQ37" s="282"/>
      <c r="AR37" s="189"/>
      <c r="AS37" s="172"/>
      <c r="AT37" s="158"/>
      <c r="AU37" s="158"/>
      <c r="AV37" s="196"/>
    </row>
    <row r="38" spans="1:48" ht="30" customHeight="1" x14ac:dyDescent="0.25">
      <c r="A38" s="87" t="str">
        <f>MID(E38,FIND("(Q",E38)+1,8)</f>
        <v>Q8a.1.2a</v>
      </c>
      <c r="B38" s="87" t="s">
        <v>88</v>
      </c>
      <c r="C38" s="88" t="s">
        <v>272</v>
      </c>
      <c r="D38" s="25"/>
      <c r="E38" s="566" t="s">
        <v>548</v>
      </c>
      <c r="F38" s="568"/>
      <c r="G38" s="568"/>
      <c r="H38" s="569"/>
      <c r="I38" s="415" t="s">
        <v>862</v>
      </c>
      <c r="J38" s="420"/>
      <c r="K38" s="467"/>
      <c r="L38" s="467"/>
      <c r="M38" s="468"/>
      <c r="N38" s="235" t="s">
        <v>1209</v>
      </c>
      <c r="O38" s="429" t="str">
        <f t="shared" si="7"/>
        <v/>
      </c>
      <c r="P38" s="248"/>
      <c r="Q38" s="429"/>
      <c r="R38" s="235"/>
      <c r="S38" s="429"/>
      <c r="T38" s="235"/>
      <c r="U38" s="429"/>
      <c r="V38" s="411" t="str">
        <f t="shared" si="1"/>
        <v>.</v>
      </c>
      <c r="W38" s="236"/>
      <c r="X38" s="398"/>
      <c r="Y38" s="152"/>
      <c r="Z38" s="152"/>
      <c r="AA38" s="233"/>
      <c r="AB38" s="242"/>
      <c r="AC38" s="242"/>
      <c r="AD38" s="237"/>
      <c r="AE38" s="237"/>
      <c r="AF38" s="238" t="str">
        <f t="shared" si="2"/>
        <v/>
      </c>
      <c r="AG38" s="239"/>
      <c r="AH38" s="240"/>
      <c r="AI38" s="239"/>
      <c r="AJ38" s="240"/>
      <c r="AK38" s="239" t="str">
        <f t="shared" si="3"/>
        <v/>
      </c>
      <c r="AL38" s="240"/>
      <c r="AM38" s="239"/>
      <c r="AN38" s="240"/>
      <c r="AO38" s="239"/>
      <c r="AP38" s="239" t="str">
        <f t="shared" si="4"/>
        <v>.</v>
      </c>
      <c r="AQ38" s="282"/>
      <c r="AR38" s="189"/>
      <c r="AS38" s="172"/>
      <c r="AT38" s="158"/>
      <c r="AU38" s="158"/>
      <c r="AV38" s="196"/>
    </row>
    <row r="39" spans="1:48" ht="81" customHeight="1" x14ac:dyDescent="0.25">
      <c r="A39" s="87" t="str">
        <f>MID(E39,FIND("(Q",E39)+1,8)</f>
        <v>Q8a.1.2b</v>
      </c>
      <c r="B39" s="87" t="s">
        <v>535</v>
      </c>
      <c r="C39" s="88"/>
      <c r="D39" s="25"/>
      <c r="E39" s="595" t="s">
        <v>549</v>
      </c>
      <c r="F39" s="595"/>
      <c r="G39" s="595"/>
      <c r="H39" s="596"/>
      <c r="I39" s="415" t="s">
        <v>1041</v>
      </c>
      <c r="J39" s="420"/>
      <c r="K39" s="467"/>
      <c r="L39" s="467"/>
      <c r="M39" s="468"/>
      <c r="N39" s="235" t="s">
        <v>0</v>
      </c>
      <c r="O39" s="429" t="str">
        <f t="shared" si="7"/>
        <v>New question introduced in 2023 - Please answer this question for the year of the previous update in Column P</v>
      </c>
      <c r="P39" s="248"/>
      <c r="Q39" s="429"/>
      <c r="R39" s="235"/>
      <c r="S39" s="429"/>
      <c r="T39" s="235"/>
      <c r="U39" s="429"/>
      <c r="V39" s="411" t="str">
        <f t="shared" si="1"/>
        <v/>
      </c>
      <c r="W39" s="236"/>
      <c r="X39" s="398"/>
      <c r="Y39" s="152"/>
      <c r="Z39" s="152"/>
      <c r="AA39" s="233"/>
      <c r="AB39" s="242"/>
      <c r="AC39" s="242"/>
      <c r="AD39" s="237"/>
      <c r="AE39" s="237"/>
      <c r="AF39" s="238" t="str">
        <f t="shared" si="2"/>
        <v/>
      </c>
      <c r="AG39" s="239"/>
      <c r="AH39" s="240"/>
      <c r="AI39" s="239"/>
      <c r="AJ39" s="240"/>
      <c r="AK39" s="239" t="str">
        <f t="shared" si="3"/>
        <v/>
      </c>
      <c r="AL39" s="240"/>
      <c r="AM39" s="239"/>
      <c r="AN39" s="240"/>
      <c r="AO39" s="239"/>
      <c r="AP39" s="239" t="str">
        <f t="shared" si="4"/>
        <v>.</v>
      </c>
      <c r="AQ39" s="282"/>
      <c r="AR39" s="189"/>
      <c r="AS39" s="172"/>
      <c r="AT39" s="158"/>
      <c r="AU39" s="158"/>
      <c r="AV39" s="196"/>
    </row>
    <row r="40" spans="1:48" ht="80.150000000000006" customHeight="1" x14ac:dyDescent="0.25">
      <c r="A40" s="87" t="str">
        <f>MID(E40,FIND("(Q",E40)+1,7)</f>
        <v>Q8a.1.3</v>
      </c>
      <c r="B40" s="87" t="s">
        <v>59</v>
      </c>
      <c r="C40" s="88" t="s">
        <v>275</v>
      </c>
      <c r="D40" s="25"/>
      <c r="E40" s="568" t="s">
        <v>550</v>
      </c>
      <c r="F40" s="568"/>
      <c r="G40" s="568"/>
      <c r="H40" s="569"/>
      <c r="I40" s="588" t="s">
        <v>1042</v>
      </c>
      <c r="J40" s="420"/>
      <c r="K40" s="467"/>
      <c r="L40" s="467"/>
      <c r="M40" s="468"/>
      <c r="N40" s="235" t="s">
        <v>84</v>
      </c>
      <c r="O40" s="429" t="str">
        <f t="shared" si="7"/>
        <v/>
      </c>
      <c r="P40" s="248"/>
      <c r="Q40" s="429"/>
      <c r="R40" s="235"/>
      <c r="S40" s="429"/>
      <c r="T40" s="235"/>
      <c r="U40" s="429"/>
      <c r="V40" s="411" t="str">
        <f t="shared" si="1"/>
        <v>only one pathway</v>
      </c>
      <c r="W40" s="236"/>
      <c r="X40" s="398"/>
      <c r="Y40" s="152"/>
      <c r="Z40" s="152"/>
      <c r="AA40" s="233"/>
      <c r="AB40" s="242"/>
      <c r="AC40" s="242"/>
      <c r="AD40" s="237"/>
      <c r="AE40" s="237"/>
      <c r="AF40" s="238" t="str">
        <f t="shared" si="2"/>
        <v/>
      </c>
      <c r="AG40" s="239"/>
      <c r="AH40" s="240"/>
      <c r="AI40" s="239"/>
      <c r="AJ40" s="240"/>
      <c r="AK40" s="239" t="str">
        <f t="shared" si="3"/>
        <v/>
      </c>
      <c r="AL40" s="240"/>
      <c r="AM40" s="239"/>
      <c r="AN40" s="240"/>
      <c r="AO40" s="239"/>
      <c r="AP40" s="239" t="str">
        <f t="shared" si="4"/>
        <v>.</v>
      </c>
      <c r="AQ40" s="282"/>
      <c r="AR40" s="189"/>
      <c r="AS40" s="172"/>
      <c r="AT40" s="158"/>
      <c r="AU40" s="158"/>
      <c r="AV40" s="196"/>
    </row>
    <row r="41" spans="1:48" ht="80.150000000000006" customHeight="1" x14ac:dyDescent="0.25">
      <c r="A41" s="87" t="str">
        <f>MID(E41,FIND("(Q",E41)+1,8)</f>
        <v>Q8a.1.3a</v>
      </c>
      <c r="B41" s="87" t="s">
        <v>88</v>
      </c>
      <c r="C41" s="88" t="s">
        <v>276</v>
      </c>
      <c r="D41" s="25"/>
      <c r="E41" s="566" t="s">
        <v>551</v>
      </c>
      <c r="F41" s="566"/>
      <c r="G41" s="566"/>
      <c r="H41" s="567"/>
      <c r="I41" s="588"/>
      <c r="J41" s="420"/>
      <c r="K41" s="467"/>
      <c r="L41" s="467"/>
      <c r="M41" s="468"/>
      <c r="N41" s="235" t="s">
        <v>1211</v>
      </c>
      <c r="O41" s="429" t="str">
        <f t="shared" si="7"/>
        <v/>
      </c>
      <c r="P41" s="248"/>
      <c r="Q41" s="429"/>
      <c r="R41" s="235"/>
      <c r="S41" s="429"/>
      <c r="T41" s="235"/>
      <c r="U41" s="429"/>
      <c r="V41" s="411" t="str">
        <f t="shared" si="1"/>
        <v>https://www.lawsociety.com.au/practising-law-in-NSW/working-as-a-solicitor-in-NSW</v>
      </c>
      <c r="W41" s="236"/>
      <c r="X41" s="398"/>
      <c r="Y41" s="152"/>
      <c r="Z41" s="152"/>
      <c r="AA41" s="233"/>
      <c r="AB41" s="242"/>
      <c r="AC41" s="242"/>
      <c r="AD41" s="237"/>
      <c r="AE41" s="237"/>
      <c r="AF41" s="238" t="str">
        <f t="shared" si="2"/>
        <v/>
      </c>
      <c r="AG41" s="239"/>
      <c r="AH41" s="240"/>
      <c r="AI41" s="239"/>
      <c r="AJ41" s="240"/>
      <c r="AK41" s="239" t="str">
        <f t="shared" si="3"/>
        <v/>
      </c>
      <c r="AL41" s="240"/>
      <c r="AM41" s="239"/>
      <c r="AN41" s="240"/>
      <c r="AO41" s="239"/>
      <c r="AP41" s="239" t="str">
        <f t="shared" si="4"/>
        <v>.</v>
      </c>
      <c r="AQ41" s="282"/>
      <c r="AR41" s="189"/>
      <c r="AS41" s="172"/>
      <c r="AT41" s="158"/>
      <c r="AU41" s="158"/>
      <c r="AV41" s="196"/>
    </row>
    <row r="42" spans="1:48" ht="80.150000000000006" customHeight="1" x14ac:dyDescent="0.25">
      <c r="A42" s="87" t="str">
        <f>MID(E42,FIND("(Q",E42)+1,8)</f>
        <v>Q8a.1.3b</v>
      </c>
      <c r="B42" s="87" t="s">
        <v>88</v>
      </c>
      <c r="C42" s="88" t="s">
        <v>276</v>
      </c>
      <c r="D42" s="25"/>
      <c r="E42" s="566" t="s">
        <v>552</v>
      </c>
      <c r="F42" s="566"/>
      <c r="G42" s="566"/>
      <c r="H42" s="567"/>
      <c r="I42" s="588"/>
      <c r="J42" s="420"/>
      <c r="K42" s="467"/>
      <c r="L42" s="467"/>
      <c r="M42" s="468"/>
      <c r="N42" s="235" t="s">
        <v>1211</v>
      </c>
      <c r="O42" s="429" t="s">
        <v>904</v>
      </c>
      <c r="P42" s="248"/>
      <c r="Q42" s="429"/>
      <c r="R42" s="235"/>
      <c r="S42" s="429"/>
      <c r="T42" s="235"/>
      <c r="U42" s="429"/>
      <c r="V42" s="411" t="str">
        <f t="shared" si="1"/>
        <v>https://www.lawsociety.com.au/practising-law-in-NSW/working-as-a-solicitor-in-NSW</v>
      </c>
      <c r="W42" s="236"/>
      <c r="X42" s="398"/>
      <c r="Y42" s="152"/>
      <c r="Z42" s="152"/>
      <c r="AA42" s="233"/>
      <c r="AB42" s="242"/>
      <c r="AC42" s="242"/>
      <c r="AD42" s="237"/>
      <c r="AE42" s="237"/>
      <c r="AF42" s="238" t="str">
        <f t="shared" si="2"/>
        <v/>
      </c>
      <c r="AG42" s="239"/>
      <c r="AH42" s="240"/>
      <c r="AI42" s="239"/>
      <c r="AJ42" s="240"/>
      <c r="AK42" s="239" t="str">
        <f t="shared" si="3"/>
        <v/>
      </c>
      <c r="AL42" s="240"/>
      <c r="AM42" s="239"/>
      <c r="AN42" s="240"/>
      <c r="AO42" s="239"/>
      <c r="AP42" s="239" t="str">
        <f t="shared" si="4"/>
        <v>.</v>
      </c>
      <c r="AQ42" s="282"/>
      <c r="AR42" s="189"/>
      <c r="AS42" s="172"/>
      <c r="AT42" s="158"/>
      <c r="AU42" s="158"/>
      <c r="AV42" s="196"/>
    </row>
    <row r="43" spans="1:48" ht="77.150000000000006" customHeight="1" x14ac:dyDescent="0.25">
      <c r="A43" s="87" t="str">
        <f>MID(E43,FIND("(Q",E43)+1,7)</f>
        <v>Q8a.1.4</v>
      </c>
      <c r="B43" s="87" t="s">
        <v>59</v>
      </c>
      <c r="C43" s="93" t="s">
        <v>277</v>
      </c>
      <c r="D43" s="26" t="s">
        <v>0</v>
      </c>
      <c r="E43" s="562" t="s">
        <v>553</v>
      </c>
      <c r="F43" s="562"/>
      <c r="G43" s="562"/>
      <c r="H43" s="563"/>
      <c r="I43" s="413" t="s">
        <v>554</v>
      </c>
      <c r="J43" s="469"/>
      <c r="K43" s="470"/>
      <c r="L43" s="470"/>
      <c r="M43" s="458"/>
      <c r="N43" s="235" t="s">
        <v>1</v>
      </c>
      <c r="O43" s="429" t="str">
        <f t="shared" si="7"/>
        <v/>
      </c>
      <c r="P43" s="248"/>
      <c r="Q43" s="429"/>
      <c r="R43" s="235"/>
      <c r="S43" s="429"/>
      <c r="T43" s="235"/>
      <c r="U43" s="429"/>
      <c r="V43" s="411" t="str">
        <f t="shared" si="1"/>
        <v>no</v>
      </c>
      <c r="W43" s="236"/>
      <c r="X43" s="398"/>
      <c r="Y43" s="152"/>
      <c r="Z43" s="152"/>
      <c r="AA43" s="233"/>
      <c r="AB43" s="242"/>
      <c r="AC43" s="242"/>
      <c r="AD43" s="237"/>
      <c r="AE43" s="237"/>
      <c r="AF43" s="238" t="str">
        <f t="shared" si="2"/>
        <v/>
      </c>
      <c r="AG43" s="239"/>
      <c r="AH43" s="240"/>
      <c r="AI43" s="239"/>
      <c r="AJ43" s="240"/>
      <c r="AK43" s="239" t="str">
        <f t="shared" si="3"/>
        <v/>
      </c>
      <c r="AL43" s="240"/>
      <c r="AM43" s="239"/>
      <c r="AN43" s="240"/>
      <c r="AO43" s="239"/>
      <c r="AP43" s="239" t="str">
        <f t="shared" si="4"/>
        <v>.</v>
      </c>
      <c r="AQ43" s="282"/>
      <c r="AR43" s="189"/>
      <c r="AS43" s="172"/>
      <c r="AT43" s="158"/>
      <c r="AU43" s="158"/>
      <c r="AV43" s="196"/>
    </row>
    <row r="44" spans="1:48" ht="43.5" customHeight="1" x14ac:dyDescent="0.25">
      <c r="A44" s="87" t="str">
        <f>MID(F44,FIND("(Q",F44)+1,8)</f>
        <v>Q8a.1.4a</v>
      </c>
      <c r="B44" s="87" t="s">
        <v>60</v>
      </c>
      <c r="C44" s="88" t="s">
        <v>278</v>
      </c>
      <c r="D44" s="26"/>
      <c r="E44" s="417"/>
      <c r="F44" s="562" t="s">
        <v>722</v>
      </c>
      <c r="G44" s="562"/>
      <c r="H44" s="563"/>
      <c r="I44" s="415"/>
      <c r="J44" s="420"/>
      <c r="K44" s="467"/>
      <c r="L44" s="467"/>
      <c r="M44" s="468"/>
      <c r="N44" s="235" t="s">
        <v>1212</v>
      </c>
      <c r="O44" s="429" t="str">
        <f t="shared" si="7"/>
        <v>New question introduced in 2023 - Please answer this question for the year of the previous update in Column P</v>
      </c>
      <c r="P44" s="248"/>
      <c r="Q44" s="429"/>
      <c r="R44" s="235"/>
      <c r="S44" s="429"/>
      <c r="T44" s="235"/>
      <c r="U44" s="429"/>
      <c r="V44" s="411" t="str">
        <f t="shared" si="1"/>
        <v>not applicable</v>
      </c>
      <c r="W44" s="236"/>
      <c r="X44" s="398"/>
      <c r="Y44" s="152"/>
      <c r="Z44" s="152"/>
      <c r="AA44" s="233"/>
      <c r="AB44" s="242"/>
      <c r="AC44" s="242"/>
      <c r="AD44" s="237"/>
      <c r="AE44" s="237"/>
      <c r="AF44" s="238" t="str">
        <f t="shared" si="2"/>
        <v/>
      </c>
      <c r="AG44" s="239"/>
      <c r="AH44" s="240"/>
      <c r="AI44" s="239"/>
      <c r="AJ44" s="240"/>
      <c r="AK44" s="239" t="str">
        <f t="shared" si="3"/>
        <v/>
      </c>
      <c r="AL44" s="240"/>
      <c r="AM44" s="239"/>
      <c r="AN44" s="240"/>
      <c r="AO44" s="239"/>
      <c r="AP44" s="239" t="str">
        <f t="shared" si="4"/>
        <v>.</v>
      </c>
      <c r="AQ44" s="282"/>
      <c r="AR44" s="189"/>
      <c r="AS44" s="172"/>
      <c r="AT44" s="158"/>
      <c r="AU44" s="158"/>
      <c r="AV44" s="196"/>
    </row>
    <row r="45" spans="1:48" ht="60" customHeight="1" x14ac:dyDescent="0.25">
      <c r="A45" s="88"/>
      <c r="C45" s="88"/>
      <c r="D45" s="597" t="s">
        <v>556</v>
      </c>
      <c r="E45" s="598"/>
      <c r="F45" s="598"/>
      <c r="G45" s="598"/>
      <c r="H45" s="599"/>
      <c r="I45" s="160" t="s">
        <v>1045</v>
      </c>
      <c r="J45" s="471"/>
      <c r="K45" s="472"/>
      <c r="L45" s="472"/>
      <c r="M45" s="461"/>
      <c r="N45" s="41" t="s">
        <v>0</v>
      </c>
      <c r="O45" s="70"/>
      <c r="P45" s="70"/>
      <c r="Q45" s="70"/>
      <c r="R45" s="70"/>
      <c r="S45" s="70"/>
      <c r="T45" s="70"/>
      <c r="U45" s="70"/>
      <c r="V45" s="157"/>
      <c r="W45" s="72"/>
      <c r="X45" s="398"/>
      <c r="Y45" s="152"/>
      <c r="Z45" s="152"/>
      <c r="AA45" s="233"/>
      <c r="AB45" s="241"/>
      <c r="AC45" s="241"/>
      <c r="AD45" s="155"/>
      <c r="AE45" s="157"/>
      <c r="AF45" s="157"/>
      <c r="AG45" s="157"/>
      <c r="AH45" s="155"/>
      <c r="AI45" s="157"/>
      <c r="AJ45" s="155"/>
      <c r="AK45" s="157"/>
      <c r="AL45" s="155"/>
      <c r="AM45" s="157"/>
      <c r="AN45" s="155"/>
      <c r="AO45" s="156"/>
      <c r="AP45" s="156"/>
      <c r="AQ45" s="279"/>
      <c r="AR45" s="189"/>
      <c r="AS45" s="172"/>
      <c r="AT45" s="158"/>
      <c r="AU45" s="158"/>
      <c r="AV45" s="196"/>
    </row>
    <row r="46" spans="1:48" ht="46" customHeight="1" x14ac:dyDescent="0.25">
      <c r="A46" s="87" t="str">
        <f>MID(E46,FIND("(Q",E46)+1,7)</f>
        <v>Q8a.2.1</v>
      </c>
      <c r="B46" s="87" t="s">
        <v>59</v>
      </c>
      <c r="C46" s="88" t="s">
        <v>924</v>
      </c>
      <c r="D46" s="418"/>
      <c r="E46" s="562" t="s">
        <v>906</v>
      </c>
      <c r="F46" s="562"/>
      <c r="G46" s="562"/>
      <c r="H46" s="563"/>
      <c r="I46" s="160"/>
      <c r="J46" s="471"/>
      <c r="K46" s="472"/>
      <c r="L46" s="472"/>
      <c r="M46" s="461"/>
      <c r="N46" s="235" t="s">
        <v>20</v>
      </c>
      <c r="O46" s="429" t="str">
        <f t="shared" si="7"/>
        <v/>
      </c>
      <c r="P46" s="248"/>
      <c r="Q46" s="235"/>
      <c r="R46" s="235"/>
      <c r="S46" s="235"/>
      <c r="T46" s="235"/>
      <c r="U46" s="235"/>
      <c r="V46" s="411" t="str">
        <f t="shared" si="1"/>
        <v>yes</v>
      </c>
      <c r="W46" s="249"/>
      <c r="X46" s="398"/>
      <c r="Y46" s="152"/>
      <c r="Z46" s="152"/>
      <c r="AA46" s="233"/>
      <c r="AB46" s="287"/>
      <c r="AC46" s="287"/>
      <c r="AD46" s="251"/>
      <c r="AE46" s="252"/>
      <c r="AF46" s="238" t="str">
        <f t="shared" si="2"/>
        <v/>
      </c>
      <c r="AG46" s="251"/>
      <c r="AH46" s="253"/>
      <c r="AI46" s="251"/>
      <c r="AJ46" s="253"/>
      <c r="AK46" s="239" t="str">
        <f t="shared" si="3"/>
        <v/>
      </c>
      <c r="AL46" s="253"/>
      <c r="AM46" s="251"/>
      <c r="AN46" s="253"/>
      <c r="AO46" s="251"/>
      <c r="AP46" s="239" t="str">
        <f t="shared" si="4"/>
        <v>.</v>
      </c>
      <c r="AQ46" s="289"/>
      <c r="AR46" s="189"/>
      <c r="AS46" s="172"/>
      <c r="AT46" s="158"/>
      <c r="AU46" s="158"/>
      <c r="AV46" s="196"/>
    </row>
    <row r="47" spans="1:48" ht="32.5" customHeight="1" x14ac:dyDescent="0.25">
      <c r="A47" s="87" t="str">
        <f>MID(E47,FIND("(Q",E47)+1,8)</f>
        <v>Q8a.2.1a</v>
      </c>
      <c r="B47" s="87" t="s">
        <v>88</v>
      </c>
      <c r="C47" s="88" t="s">
        <v>925</v>
      </c>
      <c r="D47" s="418"/>
      <c r="E47" s="564" t="s">
        <v>1031</v>
      </c>
      <c r="F47" s="564"/>
      <c r="G47" s="564"/>
      <c r="H47" s="565"/>
      <c r="I47" s="160"/>
      <c r="J47" s="471"/>
      <c r="K47" s="472"/>
      <c r="L47" s="472"/>
      <c r="M47" s="461"/>
      <c r="N47" s="235" t="s">
        <v>1209</v>
      </c>
      <c r="O47" s="429" t="str">
        <f t="shared" si="7"/>
        <v/>
      </c>
      <c r="P47" s="248"/>
      <c r="Q47" s="235"/>
      <c r="R47" s="235"/>
      <c r="S47" s="235"/>
      <c r="T47" s="235"/>
      <c r="U47" s="235"/>
      <c r="V47" s="411" t="str">
        <f t="shared" si="1"/>
        <v>.</v>
      </c>
      <c r="W47" s="249"/>
      <c r="X47" s="398"/>
      <c r="Y47" s="152"/>
      <c r="Z47" s="152"/>
      <c r="AA47" s="233"/>
      <c r="AB47" s="287"/>
      <c r="AC47" s="287"/>
      <c r="AD47" s="251"/>
      <c r="AE47" s="252"/>
      <c r="AF47" s="238" t="str">
        <f t="shared" si="2"/>
        <v/>
      </c>
      <c r="AG47" s="251"/>
      <c r="AH47" s="253"/>
      <c r="AI47" s="251"/>
      <c r="AJ47" s="253"/>
      <c r="AK47" s="239" t="str">
        <f t="shared" si="3"/>
        <v/>
      </c>
      <c r="AL47" s="253"/>
      <c r="AM47" s="251"/>
      <c r="AN47" s="253"/>
      <c r="AO47" s="251"/>
      <c r="AP47" s="239" t="str">
        <f t="shared" si="4"/>
        <v>.</v>
      </c>
      <c r="AQ47" s="289"/>
      <c r="AR47" s="189"/>
      <c r="AS47" s="172"/>
      <c r="AT47" s="158"/>
      <c r="AU47" s="158"/>
      <c r="AV47" s="196"/>
    </row>
    <row r="48" spans="1:48" ht="180.65" customHeight="1" x14ac:dyDescent="0.25">
      <c r="A48" s="87" t="str">
        <f>MID(E48,FIND("(Q",E48)+1,7)</f>
        <v>Q8a.2.2</v>
      </c>
      <c r="B48" s="87" t="s">
        <v>60</v>
      </c>
      <c r="C48" s="88"/>
      <c r="D48" s="26"/>
      <c r="E48" s="562" t="s">
        <v>907</v>
      </c>
      <c r="F48" s="562"/>
      <c r="G48" s="562"/>
      <c r="H48" s="563"/>
      <c r="I48" s="591" t="s">
        <v>1043</v>
      </c>
      <c r="J48" s="473"/>
      <c r="K48" s="474"/>
      <c r="L48" s="474"/>
      <c r="M48" s="475"/>
      <c r="N48" s="235" t="s">
        <v>0</v>
      </c>
      <c r="O48" s="429" t="str">
        <f t="shared" si="7"/>
        <v>New question introduced in 2023 - Please answer this question for the year of the previous update in Column P</v>
      </c>
      <c r="P48" s="248"/>
      <c r="Q48" s="429"/>
      <c r="R48" s="235"/>
      <c r="S48" s="429"/>
      <c r="T48" s="235"/>
      <c r="U48" s="429"/>
      <c r="V48" s="411" t="str">
        <f t="shared" si="1"/>
        <v/>
      </c>
      <c r="W48" s="236"/>
      <c r="X48" s="398"/>
      <c r="Y48" s="152"/>
      <c r="Z48" s="152"/>
      <c r="AA48" s="233"/>
      <c r="AB48" s="242"/>
      <c r="AC48" s="242"/>
      <c r="AD48" s="237"/>
      <c r="AE48" s="237"/>
      <c r="AF48" s="238" t="str">
        <f t="shared" si="2"/>
        <v/>
      </c>
      <c r="AG48" s="239"/>
      <c r="AH48" s="240"/>
      <c r="AI48" s="239"/>
      <c r="AJ48" s="240"/>
      <c r="AK48" s="239" t="str">
        <f t="shared" si="3"/>
        <v/>
      </c>
      <c r="AL48" s="240"/>
      <c r="AM48" s="239"/>
      <c r="AN48" s="240"/>
      <c r="AO48" s="239"/>
      <c r="AP48" s="239" t="str">
        <f t="shared" si="4"/>
        <v>.</v>
      </c>
      <c r="AQ48" s="282"/>
      <c r="AR48" s="189"/>
      <c r="AS48" s="172"/>
      <c r="AT48" s="158"/>
      <c r="AU48" s="158"/>
      <c r="AV48" s="196"/>
    </row>
    <row r="49" spans="1:48" ht="74.25" customHeight="1" x14ac:dyDescent="0.25">
      <c r="A49" s="87" t="str">
        <f>MID(E49,FIND("(Q",E49)+1,8)</f>
        <v>Q8a.2.2a</v>
      </c>
      <c r="B49" s="87" t="s">
        <v>88</v>
      </c>
      <c r="C49" s="88" t="s">
        <v>274</v>
      </c>
      <c r="D49" s="26"/>
      <c r="E49" s="564" t="s">
        <v>908</v>
      </c>
      <c r="F49" s="564"/>
      <c r="G49" s="564"/>
      <c r="H49" s="565"/>
      <c r="I49" s="591"/>
      <c r="J49" s="420"/>
      <c r="K49" s="467"/>
      <c r="L49" s="467"/>
      <c r="M49" s="468"/>
      <c r="N49" s="235" t="s">
        <v>1213</v>
      </c>
      <c r="O49" s="429" t="str">
        <f t="shared" ref="O49" si="8">IF(OR(B49="NI",B49="N"),"New question introduced in 2023 - Please answer this question for the year of the previous update in Column P",IF(B49="EC","Small changes were made to the question. Take extra care when validating the response in Column N. If necessary, please change your answer in Column P",""))</f>
        <v/>
      </c>
      <c r="P49" s="248"/>
      <c r="Q49" s="429"/>
      <c r="R49" s="235"/>
      <c r="S49" s="429"/>
      <c r="T49" s="235"/>
      <c r="U49" s="429"/>
      <c r="V49" s="411" t="str">
        <f t="shared" si="1"/>
        <v>https://www.lawsociety.com.au/practising-law-in-NSW/rules-and-legislation/legal-profession-uniform-law</v>
      </c>
      <c r="W49" s="236"/>
      <c r="X49" s="398"/>
      <c r="Y49" s="152"/>
      <c r="Z49" s="152"/>
      <c r="AA49" s="233"/>
      <c r="AB49" s="242"/>
      <c r="AC49" s="242"/>
      <c r="AD49" s="237"/>
      <c r="AE49" s="237"/>
      <c r="AF49" s="238" t="str">
        <f t="shared" si="2"/>
        <v/>
      </c>
      <c r="AG49" s="239"/>
      <c r="AH49" s="240"/>
      <c r="AI49" s="239"/>
      <c r="AJ49" s="240"/>
      <c r="AK49" s="239" t="str">
        <f t="shared" si="3"/>
        <v/>
      </c>
      <c r="AL49" s="240"/>
      <c r="AM49" s="239"/>
      <c r="AN49" s="240"/>
      <c r="AO49" s="239"/>
      <c r="AP49" s="239" t="str">
        <f t="shared" si="4"/>
        <v>.</v>
      </c>
      <c r="AQ49" s="282"/>
      <c r="AR49" s="189"/>
      <c r="AS49" s="172"/>
      <c r="AT49" s="158"/>
      <c r="AU49" s="158"/>
      <c r="AV49" s="196"/>
    </row>
    <row r="50" spans="1:48" ht="250" customHeight="1" x14ac:dyDescent="0.25">
      <c r="A50" s="87" t="str">
        <f>MID(E50,FIND("(Q",E50)+1,7)</f>
        <v>Q8a.2.3</v>
      </c>
      <c r="B50" s="87" t="s">
        <v>61</v>
      </c>
      <c r="C50" s="93" t="s">
        <v>279</v>
      </c>
      <c r="D50" s="26"/>
      <c r="E50" s="562" t="s">
        <v>909</v>
      </c>
      <c r="F50" s="562"/>
      <c r="G50" s="562"/>
      <c r="H50" s="563"/>
      <c r="I50" s="584" t="s">
        <v>1044</v>
      </c>
      <c r="J50" s="473"/>
      <c r="K50" s="474"/>
      <c r="L50" s="474"/>
      <c r="M50" s="475"/>
      <c r="N50" s="235" t="s">
        <v>232</v>
      </c>
      <c r="O50" s="248" t="s">
        <v>902</v>
      </c>
      <c r="P50" s="248"/>
      <c r="Q50" s="429"/>
      <c r="R50" s="235"/>
      <c r="S50" s="429"/>
      <c r="T50" s="235"/>
      <c r="U50" s="429"/>
      <c r="V50" s="411" t="str">
        <f t="shared" si="1"/>
        <v>no restrictions on legal form</v>
      </c>
      <c r="W50" s="236"/>
      <c r="X50" s="398"/>
      <c r="Y50" s="152"/>
      <c r="Z50" s="152"/>
      <c r="AA50" s="233"/>
      <c r="AB50" s="242"/>
      <c r="AC50" s="242"/>
      <c r="AD50" s="237"/>
      <c r="AE50" s="237"/>
      <c r="AF50" s="238" t="str">
        <f t="shared" si="2"/>
        <v/>
      </c>
      <c r="AG50" s="239"/>
      <c r="AH50" s="240"/>
      <c r="AI50" s="239"/>
      <c r="AJ50" s="240"/>
      <c r="AK50" s="239" t="str">
        <f t="shared" si="3"/>
        <v/>
      </c>
      <c r="AL50" s="240"/>
      <c r="AM50" s="239"/>
      <c r="AN50" s="240"/>
      <c r="AO50" s="239"/>
      <c r="AP50" s="239" t="str">
        <f t="shared" si="4"/>
        <v>.</v>
      </c>
      <c r="AQ50" s="282"/>
      <c r="AR50" s="189"/>
      <c r="AS50" s="172"/>
      <c r="AT50" s="158"/>
      <c r="AU50" s="158"/>
      <c r="AV50" s="196"/>
    </row>
    <row r="51" spans="1:48" ht="250" customHeight="1" x14ac:dyDescent="0.25">
      <c r="A51" s="87" t="str">
        <f>MID(E51,FIND("(Q",E51)+1,8)</f>
        <v>Q8a.2.3a</v>
      </c>
      <c r="B51" s="87" t="s">
        <v>88</v>
      </c>
      <c r="C51" s="88" t="s">
        <v>280</v>
      </c>
      <c r="D51" s="26"/>
      <c r="E51" s="564" t="s">
        <v>910</v>
      </c>
      <c r="F51" s="564"/>
      <c r="G51" s="564"/>
      <c r="H51" s="565"/>
      <c r="I51" s="584"/>
      <c r="J51" s="476"/>
      <c r="K51" s="477"/>
      <c r="L51" s="477"/>
      <c r="M51" s="463"/>
      <c r="N51" s="235" t="s">
        <v>1214</v>
      </c>
      <c r="O51" s="429" t="str">
        <f t="shared" ref="O51:O58" si="9">IF(OR(B51="NI",B51="N"),"New question introduced in 2023 - Please answer this question for the year of the previous update in Column P",IF(B51="EC","Small changes were made to the question. Take extra care when validating the response in Column N. If necessary, please change your answer in Column P",""))</f>
        <v/>
      </c>
      <c r="P51" s="248"/>
      <c r="Q51" s="429"/>
      <c r="R51" s="235"/>
      <c r="S51" s="429"/>
      <c r="T51" s="235"/>
      <c r="U51" s="429"/>
      <c r="V51" s="411" t="str">
        <f t="shared" si="1"/>
        <v>https://www.lawsociety.com.au/practising-Law-in-NSW/working-as-a-solicitor-in-NSW/your-practising-certificate</v>
      </c>
      <c r="W51" s="236"/>
      <c r="X51" s="398"/>
      <c r="Y51" s="152"/>
      <c r="Z51" s="152"/>
      <c r="AA51" s="233"/>
      <c r="AB51" s="242"/>
      <c r="AC51" s="242"/>
      <c r="AD51" s="237"/>
      <c r="AE51" s="237"/>
      <c r="AF51" s="238" t="str">
        <f t="shared" si="2"/>
        <v/>
      </c>
      <c r="AG51" s="239"/>
      <c r="AH51" s="240"/>
      <c r="AI51" s="239"/>
      <c r="AJ51" s="240"/>
      <c r="AK51" s="239" t="str">
        <f t="shared" si="3"/>
        <v/>
      </c>
      <c r="AL51" s="240"/>
      <c r="AM51" s="239"/>
      <c r="AN51" s="240"/>
      <c r="AO51" s="239"/>
      <c r="AP51" s="239" t="str">
        <f t="shared" si="4"/>
        <v>.</v>
      </c>
      <c r="AQ51" s="282"/>
      <c r="AR51" s="189"/>
      <c r="AS51" s="172"/>
      <c r="AT51" s="158"/>
      <c r="AU51" s="158"/>
      <c r="AV51" s="196"/>
    </row>
    <row r="52" spans="1:48" ht="125.25" customHeight="1" x14ac:dyDescent="0.25">
      <c r="A52" s="87" t="str">
        <f>MID(E52,FIND("(Q",E52)+1,7)</f>
        <v>Q8a.2.4</v>
      </c>
      <c r="B52" s="87" t="s">
        <v>61</v>
      </c>
      <c r="C52" s="87" t="s">
        <v>281</v>
      </c>
      <c r="D52" s="26" t="s">
        <v>0</v>
      </c>
      <c r="E52" s="562" t="s">
        <v>911</v>
      </c>
      <c r="F52" s="562"/>
      <c r="G52" s="562"/>
      <c r="H52" s="563"/>
      <c r="I52" s="423" t="s">
        <v>793</v>
      </c>
      <c r="J52" s="420"/>
      <c r="K52" s="467"/>
      <c r="L52" s="467"/>
      <c r="M52" s="468"/>
      <c r="N52" s="235" t="s">
        <v>734</v>
      </c>
      <c r="O52" s="429" t="str">
        <f t="shared" si="9"/>
        <v>Small changes were made to the question. Take extra care when validating the response in Column N. If necessary, please change your answer in Column P</v>
      </c>
      <c r="P52" s="248"/>
      <c r="Q52" s="429"/>
      <c r="R52" s="235"/>
      <c r="S52" s="429"/>
      <c r="T52" s="235"/>
      <c r="U52" s="429"/>
      <c r="V52" s="411" t="str">
        <f t="shared" si="1"/>
        <v>yes, up to 100% of the capital</v>
      </c>
      <c r="W52" s="236"/>
      <c r="X52" s="398"/>
      <c r="Y52" s="152"/>
      <c r="Z52" s="152"/>
      <c r="AA52" s="233"/>
      <c r="AB52" s="242"/>
      <c r="AC52" s="242"/>
      <c r="AD52" s="237"/>
      <c r="AE52" s="237"/>
      <c r="AF52" s="238" t="str">
        <f t="shared" si="2"/>
        <v/>
      </c>
      <c r="AG52" s="239"/>
      <c r="AH52" s="240"/>
      <c r="AI52" s="239"/>
      <c r="AJ52" s="240"/>
      <c r="AK52" s="239" t="str">
        <f t="shared" si="3"/>
        <v/>
      </c>
      <c r="AL52" s="240"/>
      <c r="AM52" s="239"/>
      <c r="AN52" s="240"/>
      <c r="AO52" s="239"/>
      <c r="AP52" s="239" t="str">
        <f t="shared" si="4"/>
        <v>.</v>
      </c>
      <c r="AQ52" s="282"/>
      <c r="AR52" s="189"/>
      <c r="AS52" s="172"/>
      <c r="AT52" s="158"/>
      <c r="AU52" s="158"/>
      <c r="AV52" s="196"/>
    </row>
    <row r="53" spans="1:48" ht="46" x14ac:dyDescent="0.25">
      <c r="A53" s="87" t="str">
        <f>MID(E53,FIND("(Q",E53)+1,7)</f>
        <v>Q8a.2.5</v>
      </c>
      <c r="B53" s="87" t="s">
        <v>59</v>
      </c>
      <c r="C53" s="87" t="s">
        <v>282</v>
      </c>
      <c r="D53" s="26"/>
      <c r="E53" s="562" t="s">
        <v>912</v>
      </c>
      <c r="F53" s="562"/>
      <c r="G53" s="562"/>
      <c r="H53" s="563"/>
      <c r="I53" s="423" t="s">
        <v>792</v>
      </c>
      <c r="J53" s="420"/>
      <c r="K53" s="467"/>
      <c r="L53" s="467"/>
      <c r="M53" s="468"/>
      <c r="N53" s="235" t="s">
        <v>146</v>
      </c>
      <c r="O53" s="429" t="str">
        <f t="shared" si="9"/>
        <v/>
      </c>
      <c r="P53" s="248"/>
      <c r="Q53" s="429"/>
      <c r="R53" s="235"/>
      <c r="S53" s="429"/>
      <c r="T53" s="235"/>
      <c r="U53" s="429"/>
      <c r="V53" s="411" t="str">
        <f t="shared" si="1"/>
        <v>any firm can have an interest in a law firm that covers more than 49% of the capital</v>
      </c>
      <c r="W53" s="236"/>
      <c r="X53" s="398"/>
      <c r="Y53" s="152"/>
      <c r="Z53" s="152"/>
      <c r="AA53" s="233"/>
      <c r="AB53" s="242"/>
      <c r="AC53" s="242"/>
      <c r="AD53" s="237"/>
      <c r="AE53" s="237"/>
      <c r="AF53" s="238" t="str">
        <f t="shared" si="2"/>
        <v/>
      </c>
      <c r="AG53" s="239"/>
      <c r="AH53" s="240"/>
      <c r="AI53" s="239"/>
      <c r="AJ53" s="240"/>
      <c r="AK53" s="239" t="str">
        <f t="shared" si="3"/>
        <v/>
      </c>
      <c r="AL53" s="240"/>
      <c r="AM53" s="239"/>
      <c r="AN53" s="240"/>
      <c r="AO53" s="239"/>
      <c r="AP53" s="239" t="str">
        <f t="shared" si="4"/>
        <v>.</v>
      </c>
      <c r="AQ53" s="282"/>
      <c r="AR53" s="189"/>
      <c r="AS53" s="172"/>
      <c r="AT53" s="158"/>
      <c r="AU53" s="158"/>
      <c r="AV53" s="196"/>
    </row>
    <row r="54" spans="1:48" ht="26.25" customHeight="1" x14ac:dyDescent="0.25">
      <c r="A54" s="87" t="str">
        <f>MID(E54,FIND("(Q",E54)+1,8)</f>
        <v>Q8a.2.5a</v>
      </c>
      <c r="B54" s="87" t="s">
        <v>88</v>
      </c>
      <c r="C54" s="89" t="s">
        <v>283</v>
      </c>
      <c r="D54" s="26"/>
      <c r="E54" s="564" t="s">
        <v>913</v>
      </c>
      <c r="F54" s="564"/>
      <c r="G54" s="564"/>
      <c r="H54" s="565"/>
      <c r="I54" s="414"/>
      <c r="J54" s="469"/>
      <c r="K54" s="470"/>
      <c r="L54" s="470"/>
      <c r="M54" s="458"/>
      <c r="N54" s="235" t="s">
        <v>1215</v>
      </c>
      <c r="O54" s="429" t="str">
        <f t="shared" si="9"/>
        <v/>
      </c>
      <c r="P54" s="248"/>
      <c r="Q54" s="429"/>
      <c r="R54" s="235"/>
      <c r="S54" s="429"/>
      <c r="T54" s="235"/>
      <c r="U54" s="429"/>
      <c r="V54" s="411" t="str">
        <f t="shared" si="1"/>
        <v>0</v>
      </c>
      <c r="W54" s="236"/>
      <c r="X54" s="398"/>
      <c r="Y54" s="152"/>
      <c r="Z54" s="152"/>
      <c r="AA54" s="233"/>
      <c r="AB54" s="242"/>
      <c r="AC54" s="242"/>
      <c r="AD54" s="237"/>
      <c r="AE54" s="237"/>
      <c r="AF54" s="238" t="str">
        <f t="shared" si="2"/>
        <v/>
      </c>
      <c r="AG54" s="239"/>
      <c r="AH54" s="240"/>
      <c r="AI54" s="239"/>
      <c r="AJ54" s="240"/>
      <c r="AK54" s="239" t="str">
        <f t="shared" si="3"/>
        <v/>
      </c>
      <c r="AL54" s="240"/>
      <c r="AM54" s="239"/>
      <c r="AN54" s="240"/>
      <c r="AO54" s="239"/>
      <c r="AP54" s="239" t="str">
        <f t="shared" si="4"/>
        <v>.</v>
      </c>
      <c r="AQ54" s="282"/>
      <c r="AR54" s="189"/>
      <c r="AS54" s="172"/>
      <c r="AT54" s="158"/>
      <c r="AU54" s="158"/>
      <c r="AV54" s="196"/>
    </row>
    <row r="55" spans="1:48" ht="86.5" customHeight="1" x14ac:dyDescent="0.25">
      <c r="A55" s="87" t="str">
        <f>MID(E55,FIND("(Q",E55)+1,7)</f>
        <v>Q8a.2.6</v>
      </c>
      <c r="B55" s="87" t="s">
        <v>59</v>
      </c>
      <c r="C55" s="89" t="s">
        <v>284</v>
      </c>
      <c r="D55" s="26"/>
      <c r="E55" s="562" t="s">
        <v>914</v>
      </c>
      <c r="F55" s="562"/>
      <c r="G55" s="562"/>
      <c r="H55" s="563"/>
      <c r="I55" s="414" t="s">
        <v>1046</v>
      </c>
      <c r="J55" s="469"/>
      <c r="K55" s="470"/>
      <c r="L55" s="470"/>
      <c r="M55" s="458"/>
      <c r="N55" s="235" t="s">
        <v>737</v>
      </c>
      <c r="O55" s="429" t="str">
        <f t="shared" si="9"/>
        <v/>
      </c>
      <c r="P55" s="248"/>
      <c r="Q55" s="429"/>
      <c r="R55" s="235"/>
      <c r="S55" s="429"/>
      <c r="T55" s="235"/>
      <c r="U55" s="429"/>
      <c r="V55" s="411" t="str">
        <f t="shared" si="1"/>
        <v>yes, up to 100% of the voting rights</v>
      </c>
      <c r="W55" s="236"/>
      <c r="X55" s="398"/>
      <c r="Y55" s="152"/>
      <c r="Z55" s="152"/>
      <c r="AA55" s="233"/>
      <c r="AB55" s="242"/>
      <c r="AC55" s="242"/>
      <c r="AD55" s="237"/>
      <c r="AE55" s="237"/>
      <c r="AF55" s="238" t="str">
        <f t="shared" si="2"/>
        <v/>
      </c>
      <c r="AG55" s="239"/>
      <c r="AH55" s="240"/>
      <c r="AI55" s="239"/>
      <c r="AJ55" s="240"/>
      <c r="AK55" s="239" t="str">
        <f t="shared" si="3"/>
        <v/>
      </c>
      <c r="AL55" s="240"/>
      <c r="AM55" s="239"/>
      <c r="AN55" s="240"/>
      <c r="AO55" s="239"/>
      <c r="AP55" s="239" t="str">
        <f t="shared" si="4"/>
        <v>.</v>
      </c>
      <c r="AQ55" s="282"/>
      <c r="AR55" s="189"/>
      <c r="AS55" s="172"/>
      <c r="AT55" s="158"/>
      <c r="AU55" s="158"/>
      <c r="AV55" s="196"/>
    </row>
    <row r="56" spans="1:48" ht="42" customHeight="1" x14ac:dyDescent="0.25">
      <c r="A56" s="87" t="str">
        <f>MID(E56,FIND("(Q",E56)+1,7)</f>
        <v>Q8a.2.7</v>
      </c>
      <c r="B56" s="87" t="s">
        <v>59</v>
      </c>
      <c r="C56" s="89" t="s">
        <v>285</v>
      </c>
      <c r="D56" s="26"/>
      <c r="E56" s="562" t="s">
        <v>915</v>
      </c>
      <c r="F56" s="562"/>
      <c r="G56" s="562"/>
      <c r="H56" s="563"/>
      <c r="I56" s="414" t="s">
        <v>1047</v>
      </c>
      <c r="J56" s="469"/>
      <c r="K56" s="470"/>
      <c r="L56" s="470"/>
      <c r="M56" s="458"/>
      <c r="N56" s="235" t="s">
        <v>152</v>
      </c>
      <c r="O56" s="429" t="str">
        <f t="shared" si="9"/>
        <v/>
      </c>
      <c r="P56" s="248"/>
      <c r="Q56" s="429"/>
      <c r="R56" s="235"/>
      <c r="S56" s="429"/>
      <c r="T56" s="235"/>
      <c r="U56" s="429"/>
      <c r="V56" s="411" t="str">
        <f t="shared" si="1"/>
        <v>any firm can have more than 49% of the voting rights in a law firm</v>
      </c>
      <c r="W56" s="236"/>
      <c r="X56" s="398"/>
      <c r="Y56" s="152"/>
      <c r="Z56" s="152"/>
      <c r="AA56" s="233"/>
      <c r="AB56" s="242"/>
      <c r="AC56" s="242"/>
      <c r="AD56" s="237"/>
      <c r="AE56" s="237"/>
      <c r="AF56" s="238" t="str">
        <f t="shared" si="2"/>
        <v/>
      </c>
      <c r="AG56" s="239"/>
      <c r="AH56" s="240"/>
      <c r="AI56" s="239"/>
      <c r="AJ56" s="240"/>
      <c r="AK56" s="239" t="str">
        <f t="shared" si="3"/>
        <v/>
      </c>
      <c r="AL56" s="240"/>
      <c r="AM56" s="239"/>
      <c r="AN56" s="240"/>
      <c r="AO56" s="239"/>
      <c r="AP56" s="239" t="str">
        <f t="shared" si="4"/>
        <v>.</v>
      </c>
      <c r="AQ56" s="282"/>
      <c r="AR56" s="189"/>
      <c r="AS56" s="172"/>
      <c r="AT56" s="158"/>
      <c r="AU56" s="158"/>
      <c r="AV56" s="196"/>
    </row>
    <row r="57" spans="1:48" ht="32.15" customHeight="1" x14ac:dyDescent="0.25">
      <c r="A57" s="87" t="str">
        <f>MID(E57,FIND("(Q",E57)+1,8)</f>
        <v>Q8a.2.7a</v>
      </c>
      <c r="B57" s="87" t="s">
        <v>88</v>
      </c>
      <c r="C57" s="89" t="s">
        <v>286</v>
      </c>
      <c r="D57" s="26"/>
      <c r="E57" s="564" t="s">
        <v>916</v>
      </c>
      <c r="F57" s="564"/>
      <c r="G57" s="564"/>
      <c r="H57" s="565"/>
      <c r="I57" s="414"/>
      <c r="J57" s="469"/>
      <c r="K57" s="470"/>
      <c r="L57" s="470"/>
      <c r="M57" s="458"/>
      <c r="N57" s="235" t="s">
        <v>1215</v>
      </c>
      <c r="O57" s="429" t="str">
        <f t="shared" si="9"/>
        <v/>
      </c>
      <c r="P57" s="248"/>
      <c r="Q57" s="429"/>
      <c r="R57" s="235"/>
      <c r="S57" s="429"/>
      <c r="T57" s="235"/>
      <c r="U57" s="429"/>
      <c r="V57" s="411" t="str">
        <f t="shared" si="1"/>
        <v>0</v>
      </c>
      <c r="W57" s="236"/>
      <c r="X57" s="398"/>
      <c r="Y57" s="152"/>
      <c r="Z57" s="152"/>
      <c r="AA57" s="233"/>
      <c r="AB57" s="242"/>
      <c r="AC57" s="242"/>
      <c r="AD57" s="237"/>
      <c r="AE57" s="237"/>
      <c r="AF57" s="238" t="str">
        <f t="shared" si="2"/>
        <v/>
      </c>
      <c r="AG57" s="239"/>
      <c r="AH57" s="240"/>
      <c r="AI57" s="239"/>
      <c r="AJ57" s="240"/>
      <c r="AK57" s="239" t="str">
        <f t="shared" si="3"/>
        <v/>
      </c>
      <c r="AL57" s="240"/>
      <c r="AM57" s="239"/>
      <c r="AN57" s="240"/>
      <c r="AO57" s="239"/>
      <c r="AP57" s="239" t="str">
        <f t="shared" si="4"/>
        <v>.</v>
      </c>
      <c r="AQ57" s="282"/>
      <c r="AR57" s="189"/>
      <c r="AS57" s="172"/>
      <c r="AT57" s="158"/>
      <c r="AU57" s="158"/>
      <c r="AV57" s="196"/>
    </row>
    <row r="58" spans="1:48" ht="32.15" customHeight="1" x14ac:dyDescent="0.25">
      <c r="A58" s="87" t="str">
        <f>MID(E58,FIND("(Q",E58)+1,7)</f>
        <v>Q8a.2.8</v>
      </c>
      <c r="B58" s="87" t="s">
        <v>59</v>
      </c>
      <c r="C58" s="93" t="s">
        <v>287</v>
      </c>
      <c r="D58" s="26" t="s">
        <v>0</v>
      </c>
      <c r="E58" s="562" t="s">
        <v>917</v>
      </c>
      <c r="F58" s="562"/>
      <c r="G58" s="562"/>
      <c r="H58" s="563"/>
      <c r="I58" s="589" t="s">
        <v>1064</v>
      </c>
      <c r="J58" s="396"/>
      <c r="K58" s="304"/>
      <c r="L58" s="304"/>
      <c r="M58" s="159"/>
      <c r="N58" s="235" t="s">
        <v>1</v>
      </c>
      <c r="O58" s="429" t="str">
        <f t="shared" si="9"/>
        <v/>
      </c>
      <c r="P58" s="248"/>
      <c r="Q58" s="429"/>
      <c r="R58" s="235"/>
      <c r="S58" s="429"/>
      <c r="T58" s="235"/>
      <c r="U58" s="429"/>
      <c r="V58" s="411" t="str">
        <f t="shared" si="1"/>
        <v>no</v>
      </c>
      <c r="W58" s="236"/>
      <c r="X58" s="398"/>
      <c r="Y58" s="152"/>
      <c r="Z58" s="152"/>
      <c r="AA58" s="233"/>
      <c r="AB58" s="242"/>
      <c r="AC58" s="242"/>
      <c r="AD58" s="237"/>
      <c r="AE58" s="237"/>
      <c r="AF58" s="238" t="str">
        <f t="shared" si="2"/>
        <v/>
      </c>
      <c r="AG58" s="239"/>
      <c r="AH58" s="240"/>
      <c r="AI58" s="239"/>
      <c r="AJ58" s="240"/>
      <c r="AK58" s="239" t="str">
        <f t="shared" si="3"/>
        <v/>
      </c>
      <c r="AL58" s="240"/>
      <c r="AM58" s="239"/>
      <c r="AN58" s="240"/>
      <c r="AO58" s="239"/>
      <c r="AP58" s="239" t="str">
        <f t="shared" si="4"/>
        <v>.</v>
      </c>
      <c r="AQ58" s="282"/>
      <c r="AR58" s="189"/>
      <c r="AS58" s="172"/>
      <c r="AT58" s="158"/>
      <c r="AU58" s="158"/>
      <c r="AV58" s="196"/>
    </row>
    <row r="59" spans="1:48" ht="32.15" customHeight="1" x14ac:dyDescent="0.25">
      <c r="C59" s="88"/>
      <c r="D59" s="26"/>
      <c r="E59" s="14"/>
      <c r="F59" s="562" t="s">
        <v>918</v>
      </c>
      <c r="G59" s="562"/>
      <c r="H59" s="563"/>
      <c r="I59" s="589"/>
      <c r="J59" s="420"/>
      <c r="K59" s="467"/>
      <c r="L59" s="467"/>
      <c r="M59" s="468"/>
      <c r="N59" s="41" t="s">
        <v>0</v>
      </c>
      <c r="O59" s="41"/>
      <c r="P59" s="70"/>
      <c r="Q59" s="70"/>
      <c r="R59" s="70"/>
      <c r="S59" s="70"/>
      <c r="T59" s="70"/>
      <c r="U59" s="70"/>
      <c r="V59" s="157"/>
      <c r="W59" s="72"/>
      <c r="X59" s="398"/>
      <c r="Y59" s="152"/>
      <c r="Z59" s="152"/>
      <c r="AA59" s="233"/>
      <c r="AB59" s="241"/>
      <c r="AC59" s="241"/>
      <c r="AD59" s="155"/>
      <c r="AE59" s="157"/>
      <c r="AF59" s="157"/>
      <c r="AG59" s="157"/>
      <c r="AH59" s="155"/>
      <c r="AI59" s="157"/>
      <c r="AJ59" s="155"/>
      <c r="AK59" s="157"/>
      <c r="AL59" s="155"/>
      <c r="AM59" s="157"/>
      <c r="AN59" s="155"/>
      <c r="AO59" s="156"/>
      <c r="AP59" s="156"/>
      <c r="AQ59" s="279"/>
      <c r="AR59" s="189"/>
      <c r="AS59" s="172"/>
      <c r="AT59" s="158"/>
      <c r="AU59" s="158"/>
      <c r="AV59" s="196"/>
    </row>
    <row r="60" spans="1:48" ht="32.15" customHeight="1" x14ac:dyDescent="0.25">
      <c r="A60" s="87" t="str">
        <f>MID(F$59,FIND("(Q",F$59)+1,8)&amp;"_i"</f>
        <v>Q8a.2.8a_i</v>
      </c>
      <c r="B60" s="87" t="s">
        <v>61</v>
      </c>
      <c r="C60" s="93" t="s">
        <v>288</v>
      </c>
      <c r="D60" s="26" t="s">
        <v>0</v>
      </c>
      <c r="E60" s="14" t="s">
        <v>0</v>
      </c>
      <c r="F60" s="419"/>
      <c r="G60" s="593" t="s">
        <v>172</v>
      </c>
      <c r="H60" s="594"/>
      <c r="I60" s="589"/>
      <c r="J60" s="420"/>
      <c r="K60" s="467"/>
      <c r="L60" s="467"/>
      <c r="M60" s="468"/>
      <c r="N60" s="235" t="s">
        <v>1212</v>
      </c>
      <c r="O60" s="429" t="str">
        <f t="shared" ref="O60:O70" si="10">IF(OR(B60="NI",B60="N"),"New question introduced in 2023 - Please answer this question for the year of the previous update in Column P",IF(B60="EC","Small changes were made to the question. Take extra care when validating the response in Column N. If necessary, please change your answer in Column P",""))</f>
        <v>Small changes were made to the question. Take extra care when validating the response in Column N. If necessary, please change your answer in Column P</v>
      </c>
      <c r="P60" s="248"/>
      <c r="Q60" s="411"/>
      <c r="R60" s="235"/>
      <c r="S60" s="429"/>
      <c r="T60" s="235"/>
      <c r="U60" s="411"/>
      <c r="V60" s="411" t="str">
        <f t="shared" si="1"/>
        <v>not applicable</v>
      </c>
      <c r="W60" s="236"/>
      <c r="X60" s="398"/>
      <c r="Y60" s="152"/>
      <c r="Z60" s="152"/>
      <c r="AA60" s="233"/>
      <c r="AB60" s="242"/>
      <c r="AC60" s="242"/>
      <c r="AD60" s="237"/>
      <c r="AE60" s="237"/>
      <c r="AF60" s="238" t="str">
        <f t="shared" si="2"/>
        <v/>
      </c>
      <c r="AG60" s="239"/>
      <c r="AH60" s="240"/>
      <c r="AI60" s="239"/>
      <c r="AJ60" s="240"/>
      <c r="AK60" s="239" t="str">
        <f t="shared" si="3"/>
        <v/>
      </c>
      <c r="AL60" s="240"/>
      <c r="AM60" s="239"/>
      <c r="AN60" s="240"/>
      <c r="AO60" s="239"/>
      <c r="AP60" s="239" t="str">
        <f t="shared" si="4"/>
        <v>.</v>
      </c>
      <c r="AQ60" s="282"/>
      <c r="AR60" s="189"/>
      <c r="AS60" s="172"/>
      <c r="AT60" s="158"/>
      <c r="AU60" s="158"/>
      <c r="AV60" s="196"/>
    </row>
    <row r="61" spans="1:48" ht="32.15" customHeight="1" x14ac:dyDescent="0.25">
      <c r="A61" s="87" t="str">
        <f>MID(F$59,FIND("(Q",F$59)+1,8)&amp;"_ii"</f>
        <v>Q8a.2.8a_ii</v>
      </c>
      <c r="B61" s="87" t="s">
        <v>61</v>
      </c>
      <c r="C61" s="93" t="s">
        <v>289</v>
      </c>
      <c r="D61" s="26" t="s">
        <v>0</v>
      </c>
      <c r="E61" s="14" t="s">
        <v>0</v>
      </c>
      <c r="F61" s="419"/>
      <c r="G61" s="593" t="s">
        <v>173</v>
      </c>
      <c r="H61" s="594"/>
      <c r="I61" s="589"/>
      <c r="J61" s="420"/>
      <c r="K61" s="467"/>
      <c r="L61" s="467"/>
      <c r="M61" s="468"/>
      <c r="N61" s="235" t="s">
        <v>1212</v>
      </c>
      <c r="O61" s="429" t="str">
        <f t="shared" si="10"/>
        <v>Small changes were made to the question. Take extra care when validating the response in Column N. If necessary, please change your answer in Column P</v>
      </c>
      <c r="P61" s="248"/>
      <c r="Q61" s="411"/>
      <c r="R61" s="235"/>
      <c r="S61" s="429"/>
      <c r="T61" s="235"/>
      <c r="U61" s="411"/>
      <c r="V61" s="411" t="str">
        <f t="shared" si="1"/>
        <v>not applicable</v>
      </c>
      <c r="W61" s="236"/>
      <c r="X61" s="398"/>
      <c r="Y61" s="152"/>
      <c r="Z61" s="152"/>
      <c r="AA61" s="233"/>
      <c r="AB61" s="242"/>
      <c r="AC61" s="242"/>
      <c r="AD61" s="237"/>
      <c r="AE61" s="237"/>
      <c r="AF61" s="238" t="str">
        <f t="shared" si="2"/>
        <v/>
      </c>
      <c r="AG61" s="239"/>
      <c r="AH61" s="240"/>
      <c r="AI61" s="239"/>
      <c r="AJ61" s="240"/>
      <c r="AK61" s="239" t="str">
        <f t="shared" si="3"/>
        <v/>
      </c>
      <c r="AL61" s="240"/>
      <c r="AM61" s="239"/>
      <c r="AN61" s="240"/>
      <c r="AO61" s="239"/>
      <c r="AP61" s="239" t="str">
        <f t="shared" si="4"/>
        <v>.</v>
      </c>
      <c r="AQ61" s="282"/>
      <c r="AR61" s="189"/>
      <c r="AS61" s="172"/>
      <c r="AT61" s="158"/>
      <c r="AU61" s="158"/>
      <c r="AV61" s="196"/>
    </row>
    <row r="62" spans="1:48" ht="32.15" customHeight="1" x14ac:dyDescent="0.25">
      <c r="A62" s="87" t="str">
        <f>MID(F$59,FIND("(Q",F$59)+1,8)&amp;"_iii"</f>
        <v>Q8a.2.8a_iii</v>
      </c>
      <c r="B62" s="87" t="s">
        <v>61</v>
      </c>
      <c r="C62" s="93" t="s">
        <v>290</v>
      </c>
      <c r="D62" s="26" t="s">
        <v>0</v>
      </c>
      <c r="E62" s="14" t="s">
        <v>0</v>
      </c>
      <c r="F62" s="419"/>
      <c r="G62" s="593" t="s">
        <v>174</v>
      </c>
      <c r="H62" s="594"/>
      <c r="I62" s="589"/>
      <c r="J62" s="420"/>
      <c r="K62" s="467"/>
      <c r="L62" s="467"/>
      <c r="M62" s="468"/>
      <c r="N62" s="235" t="s">
        <v>1212</v>
      </c>
      <c r="O62" s="429" t="str">
        <f t="shared" si="10"/>
        <v>Small changes were made to the question. Take extra care when validating the response in Column N. If necessary, please change your answer in Column P</v>
      </c>
      <c r="P62" s="248"/>
      <c r="Q62" s="411"/>
      <c r="R62" s="235"/>
      <c r="S62" s="429"/>
      <c r="T62" s="235"/>
      <c r="U62" s="411"/>
      <c r="V62" s="411" t="str">
        <f t="shared" si="1"/>
        <v>not applicable</v>
      </c>
      <c r="W62" s="236"/>
      <c r="X62" s="398"/>
      <c r="Y62" s="152"/>
      <c r="Z62" s="152"/>
      <c r="AA62" s="233"/>
      <c r="AB62" s="242"/>
      <c r="AC62" s="242"/>
      <c r="AD62" s="237"/>
      <c r="AE62" s="237"/>
      <c r="AF62" s="238" t="str">
        <f t="shared" si="2"/>
        <v/>
      </c>
      <c r="AG62" s="239"/>
      <c r="AH62" s="240"/>
      <c r="AI62" s="239"/>
      <c r="AJ62" s="240"/>
      <c r="AK62" s="239" t="str">
        <f t="shared" si="3"/>
        <v/>
      </c>
      <c r="AL62" s="240"/>
      <c r="AM62" s="239"/>
      <c r="AN62" s="240"/>
      <c r="AO62" s="239"/>
      <c r="AP62" s="239" t="str">
        <f t="shared" si="4"/>
        <v>.</v>
      </c>
      <c r="AQ62" s="282"/>
      <c r="AR62" s="189"/>
      <c r="AS62" s="172"/>
      <c r="AT62" s="158"/>
      <c r="AU62" s="158"/>
      <c r="AV62" s="196"/>
    </row>
    <row r="63" spans="1:48" ht="32.15" customHeight="1" x14ac:dyDescent="0.25">
      <c r="A63" s="87" t="str">
        <f>MID(F$59,FIND("(Q",F$59)+1,8)&amp;"_iv"</f>
        <v>Q8a.2.8a_iv</v>
      </c>
      <c r="B63" s="87" t="s">
        <v>61</v>
      </c>
      <c r="C63" s="93" t="s">
        <v>291</v>
      </c>
      <c r="D63" s="26" t="s">
        <v>0</v>
      </c>
      <c r="E63" s="14" t="s">
        <v>0</v>
      </c>
      <c r="F63" s="419"/>
      <c r="G63" s="593" t="s">
        <v>175</v>
      </c>
      <c r="H63" s="594"/>
      <c r="I63" s="589"/>
      <c r="J63" s="420"/>
      <c r="K63" s="467"/>
      <c r="L63" s="467"/>
      <c r="M63" s="468"/>
      <c r="N63" s="235" t="s">
        <v>1212</v>
      </c>
      <c r="O63" s="429" t="str">
        <f t="shared" si="10"/>
        <v>Small changes were made to the question. Take extra care when validating the response in Column N. If necessary, please change your answer in Column P</v>
      </c>
      <c r="P63" s="248"/>
      <c r="Q63" s="411"/>
      <c r="R63" s="235"/>
      <c r="S63" s="429"/>
      <c r="T63" s="235"/>
      <c r="U63" s="411"/>
      <c r="V63" s="411" t="str">
        <f t="shared" si="1"/>
        <v>not applicable</v>
      </c>
      <c r="W63" s="236"/>
      <c r="X63" s="398"/>
      <c r="Y63" s="152"/>
      <c r="Z63" s="152"/>
      <c r="AA63" s="233"/>
      <c r="AB63" s="242"/>
      <c r="AC63" s="242"/>
      <c r="AD63" s="237"/>
      <c r="AE63" s="237"/>
      <c r="AF63" s="238" t="str">
        <f t="shared" si="2"/>
        <v/>
      </c>
      <c r="AG63" s="239"/>
      <c r="AH63" s="240"/>
      <c r="AI63" s="239"/>
      <c r="AJ63" s="240"/>
      <c r="AK63" s="239" t="str">
        <f t="shared" si="3"/>
        <v/>
      </c>
      <c r="AL63" s="240"/>
      <c r="AM63" s="239"/>
      <c r="AN63" s="240"/>
      <c r="AO63" s="239"/>
      <c r="AP63" s="239" t="str">
        <f t="shared" si="4"/>
        <v>.</v>
      </c>
      <c r="AQ63" s="282"/>
      <c r="AR63" s="194"/>
      <c r="AS63" s="163"/>
      <c r="AT63" s="154"/>
      <c r="AU63" s="154"/>
      <c r="AV63" s="74"/>
    </row>
    <row r="64" spans="1:48" ht="32.15" customHeight="1" x14ac:dyDescent="0.25">
      <c r="A64" s="87" t="str">
        <f>MID(F$59,FIND("(Q",F$59)+1,8)&amp;"_v"</f>
        <v>Q8a.2.8a_v</v>
      </c>
      <c r="B64" s="87" t="s">
        <v>61</v>
      </c>
      <c r="C64" s="93" t="s">
        <v>292</v>
      </c>
      <c r="D64" s="26" t="s">
        <v>0</v>
      </c>
      <c r="E64" s="14" t="s">
        <v>0</v>
      </c>
      <c r="F64" s="419"/>
      <c r="G64" s="593" t="s">
        <v>176</v>
      </c>
      <c r="H64" s="594"/>
      <c r="I64" s="589"/>
      <c r="J64" s="420"/>
      <c r="K64" s="467"/>
      <c r="L64" s="467"/>
      <c r="M64" s="468"/>
      <c r="N64" s="235" t="s">
        <v>1212</v>
      </c>
      <c r="O64" s="429" t="str">
        <f t="shared" si="10"/>
        <v>Small changes were made to the question. Take extra care when validating the response in Column N. If necessary, please change your answer in Column P</v>
      </c>
      <c r="P64" s="248"/>
      <c r="Q64" s="411"/>
      <c r="R64" s="235"/>
      <c r="S64" s="429"/>
      <c r="T64" s="235"/>
      <c r="U64" s="411"/>
      <c r="V64" s="411" t="str">
        <f t="shared" si="1"/>
        <v>not applicable</v>
      </c>
      <c r="W64" s="236"/>
      <c r="X64" s="398"/>
      <c r="Y64" s="152"/>
      <c r="Z64" s="152"/>
      <c r="AA64" s="233"/>
      <c r="AB64" s="242"/>
      <c r="AC64" s="242"/>
      <c r="AD64" s="237"/>
      <c r="AE64" s="237"/>
      <c r="AF64" s="238" t="str">
        <f t="shared" si="2"/>
        <v/>
      </c>
      <c r="AG64" s="239"/>
      <c r="AH64" s="240"/>
      <c r="AI64" s="239"/>
      <c r="AJ64" s="240"/>
      <c r="AK64" s="239" t="str">
        <f t="shared" si="3"/>
        <v/>
      </c>
      <c r="AL64" s="240"/>
      <c r="AM64" s="239"/>
      <c r="AN64" s="240"/>
      <c r="AO64" s="239"/>
      <c r="AP64" s="239" t="str">
        <f t="shared" si="4"/>
        <v>.</v>
      </c>
      <c r="AQ64" s="282"/>
      <c r="AR64" s="189"/>
      <c r="AS64" s="172"/>
      <c r="AT64" s="158"/>
      <c r="AU64" s="158"/>
      <c r="AV64" s="196"/>
    </row>
    <row r="65" spans="1:48" ht="32.15" customHeight="1" x14ac:dyDescent="0.25">
      <c r="A65" s="87" t="str">
        <f>MID(F$59,FIND("(Q",F$59)+1,8)&amp;"_vi"</f>
        <v>Q8a.2.8a_vi</v>
      </c>
      <c r="B65" s="87" t="s">
        <v>61</v>
      </c>
      <c r="C65" s="93" t="s">
        <v>293</v>
      </c>
      <c r="D65" s="26" t="s">
        <v>0</v>
      </c>
      <c r="E65" s="14" t="s">
        <v>0</v>
      </c>
      <c r="F65" s="419"/>
      <c r="G65" s="593" t="s">
        <v>177</v>
      </c>
      <c r="H65" s="594"/>
      <c r="I65" s="589"/>
      <c r="J65" s="420"/>
      <c r="K65" s="467"/>
      <c r="L65" s="467"/>
      <c r="M65" s="468"/>
      <c r="N65" s="235" t="s">
        <v>1212</v>
      </c>
      <c r="O65" s="429" t="str">
        <f t="shared" si="10"/>
        <v>Small changes were made to the question. Take extra care when validating the response in Column N. If necessary, please change your answer in Column P</v>
      </c>
      <c r="P65" s="248"/>
      <c r="Q65" s="411"/>
      <c r="R65" s="235"/>
      <c r="S65" s="429"/>
      <c r="T65" s="235"/>
      <c r="U65" s="411"/>
      <c r="V65" s="411" t="str">
        <f t="shared" si="1"/>
        <v>not applicable</v>
      </c>
      <c r="W65" s="236"/>
      <c r="X65" s="398"/>
      <c r="Y65" s="152"/>
      <c r="Z65" s="152"/>
      <c r="AA65" s="233"/>
      <c r="AB65" s="242"/>
      <c r="AC65" s="242"/>
      <c r="AD65" s="237"/>
      <c r="AE65" s="237"/>
      <c r="AF65" s="238" t="str">
        <f t="shared" si="2"/>
        <v/>
      </c>
      <c r="AG65" s="239"/>
      <c r="AH65" s="240"/>
      <c r="AI65" s="239"/>
      <c r="AJ65" s="240"/>
      <c r="AK65" s="239" t="str">
        <f t="shared" si="3"/>
        <v/>
      </c>
      <c r="AL65" s="240"/>
      <c r="AM65" s="239"/>
      <c r="AN65" s="240"/>
      <c r="AO65" s="239"/>
      <c r="AP65" s="239" t="str">
        <f t="shared" si="4"/>
        <v>.</v>
      </c>
      <c r="AQ65" s="282"/>
      <c r="AR65" s="189"/>
      <c r="AS65" s="172"/>
      <c r="AT65" s="158"/>
      <c r="AU65" s="158"/>
      <c r="AV65" s="196"/>
    </row>
    <row r="66" spans="1:48" ht="32.15" customHeight="1" x14ac:dyDescent="0.25">
      <c r="A66" s="87" t="str">
        <f>MID(F66,FIND("(Q",F66)+1,8)</f>
        <v>Q8a.2.8b</v>
      </c>
      <c r="B66" s="87" t="s">
        <v>88</v>
      </c>
      <c r="C66" s="88" t="s">
        <v>294</v>
      </c>
      <c r="D66" s="26"/>
      <c r="E66" s="14"/>
      <c r="F66" s="564" t="s">
        <v>919</v>
      </c>
      <c r="G66" s="564"/>
      <c r="H66" s="565"/>
      <c r="I66" s="589"/>
      <c r="J66" s="420"/>
      <c r="K66" s="467"/>
      <c r="L66" s="467"/>
      <c r="M66" s="468"/>
      <c r="N66" s="235" t="s">
        <v>1210</v>
      </c>
      <c r="O66" s="429" t="str">
        <f t="shared" si="10"/>
        <v/>
      </c>
      <c r="P66" s="248"/>
      <c r="Q66" s="411"/>
      <c r="R66" s="235"/>
      <c r="S66" s="429"/>
      <c r="T66" s="235"/>
      <c r="U66" s="411"/>
      <c r="V66" s="411" t="str">
        <f t="shared" si="1"/>
        <v>Legal Profession Uniform Law (NSW) No 16a 
https://www.legislation.nsw.gov.au/#/view/act/2014/16a</v>
      </c>
      <c r="W66" s="236"/>
      <c r="X66" s="398"/>
      <c r="Y66" s="152"/>
      <c r="Z66" s="152"/>
      <c r="AA66" s="233"/>
      <c r="AB66" s="242"/>
      <c r="AC66" s="242"/>
      <c r="AD66" s="237"/>
      <c r="AE66" s="237"/>
      <c r="AF66" s="238" t="str">
        <f t="shared" si="2"/>
        <v/>
      </c>
      <c r="AG66" s="239"/>
      <c r="AH66" s="240"/>
      <c r="AI66" s="239"/>
      <c r="AJ66" s="240"/>
      <c r="AK66" s="239" t="str">
        <f t="shared" si="3"/>
        <v/>
      </c>
      <c r="AL66" s="240"/>
      <c r="AM66" s="239"/>
      <c r="AN66" s="240"/>
      <c r="AO66" s="239"/>
      <c r="AP66" s="239" t="str">
        <f t="shared" si="4"/>
        <v>.</v>
      </c>
      <c r="AQ66" s="282"/>
      <c r="AR66" s="189"/>
      <c r="AS66" s="172"/>
      <c r="AT66" s="158"/>
      <c r="AU66" s="158"/>
      <c r="AV66" s="196"/>
    </row>
    <row r="67" spans="1:48" ht="72.650000000000006" customHeight="1" x14ac:dyDescent="0.25">
      <c r="A67" s="87" t="str">
        <f>MID(E67,FIND("(Q",E67)+1,7)</f>
        <v>Q8a.2.9</v>
      </c>
      <c r="B67" s="87" t="s">
        <v>59</v>
      </c>
      <c r="C67" s="93" t="s">
        <v>295</v>
      </c>
      <c r="D67" s="26" t="s">
        <v>0</v>
      </c>
      <c r="E67" s="562" t="s">
        <v>920</v>
      </c>
      <c r="F67" s="562"/>
      <c r="G67" s="562"/>
      <c r="H67" s="563"/>
      <c r="I67" s="423" t="s">
        <v>1048</v>
      </c>
      <c r="J67" s="420"/>
      <c r="K67" s="467"/>
      <c r="L67" s="467"/>
      <c r="M67" s="468"/>
      <c r="N67" s="235" t="s">
        <v>79</v>
      </c>
      <c r="O67" s="429" t="str">
        <f t="shared" si="10"/>
        <v/>
      </c>
      <c r="P67" s="248"/>
      <c r="Q67" s="411"/>
      <c r="R67" s="235"/>
      <c r="S67" s="429"/>
      <c r="T67" s="235"/>
      <c r="U67" s="411"/>
      <c r="V67" s="411" t="str">
        <f t="shared" si="1"/>
        <v>no (all forms of advertising and marketing are allowed)</v>
      </c>
      <c r="W67" s="236"/>
      <c r="X67" s="398"/>
      <c r="Y67" s="152"/>
      <c r="Z67" s="152"/>
      <c r="AA67" s="233"/>
      <c r="AB67" s="242"/>
      <c r="AC67" s="242"/>
      <c r="AD67" s="237"/>
      <c r="AE67" s="237"/>
      <c r="AF67" s="238" t="str">
        <f t="shared" si="2"/>
        <v/>
      </c>
      <c r="AG67" s="239"/>
      <c r="AH67" s="240"/>
      <c r="AI67" s="239"/>
      <c r="AJ67" s="240"/>
      <c r="AK67" s="239" t="str">
        <f t="shared" si="3"/>
        <v/>
      </c>
      <c r="AL67" s="240"/>
      <c r="AM67" s="239"/>
      <c r="AN67" s="240"/>
      <c r="AO67" s="239"/>
      <c r="AP67" s="239" t="str">
        <f t="shared" si="4"/>
        <v>.</v>
      </c>
      <c r="AQ67" s="282"/>
      <c r="AR67" s="189"/>
      <c r="AS67" s="173"/>
      <c r="AT67" s="73"/>
      <c r="AU67" s="158"/>
      <c r="AV67" s="196"/>
    </row>
    <row r="68" spans="1:48" ht="33.65" customHeight="1" x14ac:dyDescent="0.25">
      <c r="A68" s="87" t="str">
        <f>MID(E68,FIND("(Q",E68)+1,8)</f>
        <v>Q8a.2.9a</v>
      </c>
      <c r="B68" s="87" t="s">
        <v>88</v>
      </c>
      <c r="C68" s="88" t="s">
        <v>296</v>
      </c>
      <c r="D68" s="26"/>
      <c r="E68" s="564" t="s">
        <v>921</v>
      </c>
      <c r="F68" s="564"/>
      <c r="G68" s="564"/>
      <c r="H68" s="565"/>
      <c r="I68" s="415"/>
      <c r="J68" s="420"/>
      <c r="K68" s="467"/>
      <c r="L68" s="467"/>
      <c r="M68" s="468"/>
      <c r="N68" s="235" t="s">
        <v>1216</v>
      </c>
      <c r="O68" s="429" t="str">
        <f t="shared" si="10"/>
        <v/>
      </c>
      <c r="P68" s="248"/>
      <c r="Q68" s="411"/>
      <c r="R68" s="235"/>
      <c r="S68" s="429"/>
      <c r="T68" s="235"/>
      <c r="U68" s="411"/>
      <c r="V68" s="411" t="str">
        <f t="shared" si="1"/>
        <v>Rule 36 of Legal Profession Uniform Law Australian Solicitors Conduct Rules 2015</v>
      </c>
      <c r="W68" s="236"/>
      <c r="X68" s="398"/>
      <c r="Y68" s="152"/>
      <c r="Z68" s="152"/>
      <c r="AA68" s="233"/>
      <c r="AB68" s="242"/>
      <c r="AC68" s="242"/>
      <c r="AD68" s="237"/>
      <c r="AE68" s="237"/>
      <c r="AF68" s="238" t="str">
        <f t="shared" si="2"/>
        <v/>
      </c>
      <c r="AG68" s="239"/>
      <c r="AH68" s="240"/>
      <c r="AI68" s="239"/>
      <c r="AJ68" s="240"/>
      <c r="AK68" s="239" t="str">
        <f t="shared" si="3"/>
        <v/>
      </c>
      <c r="AL68" s="240"/>
      <c r="AM68" s="239"/>
      <c r="AN68" s="240"/>
      <c r="AO68" s="239"/>
      <c r="AP68" s="239" t="str">
        <f t="shared" si="4"/>
        <v>.</v>
      </c>
      <c r="AQ68" s="282"/>
      <c r="AR68" s="189"/>
      <c r="AS68" s="173"/>
      <c r="AT68" s="73"/>
      <c r="AU68" s="158"/>
      <c r="AV68" s="196"/>
    </row>
    <row r="69" spans="1:48" ht="98.15" customHeight="1" x14ac:dyDescent="0.25">
      <c r="A69" s="87" t="str">
        <f>MID(E69,FIND("(Q",E69)+1,8)</f>
        <v>Q8a.2.10</v>
      </c>
      <c r="B69" s="87" t="s">
        <v>59</v>
      </c>
      <c r="C69" s="93" t="s">
        <v>297</v>
      </c>
      <c r="D69" s="26" t="s">
        <v>0</v>
      </c>
      <c r="E69" s="562" t="s">
        <v>922</v>
      </c>
      <c r="F69" s="562"/>
      <c r="G69" s="562"/>
      <c r="H69" s="563"/>
      <c r="I69" s="422" t="s">
        <v>1049</v>
      </c>
      <c r="J69" s="473"/>
      <c r="K69" s="474"/>
      <c r="L69" s="474"/>
      <c r="M69" s="475"/>
      <c r="N69" s="235" t="s">
        <v>81</v>
      </c>
      <c r="O69" s="429" t="str">
        <f t="shared" si="10"/>
        <v/>
      </c>
      <c r="P69" s="248"/>
      <c r="Q69" s="411"/>
      <c r="R69" s="235"/>
      <c r="S69" s="429"/>
      <c r="T69" s="235"/>
      <c r="U69" s="411"/>
      <c r="V69" s="411" t="str">
        <f t="shared" si="1"/>
        <v>all forms of cooperation allowed</v>
      </c>
      <c r="W69" s="236"/>
      <c r="X69" s="398"/>
      <c r="Y69" s="152"/>
      <c r="Z69" s="152"/>
      <c r="AA69" s="233"/>
      <c r="AB69" s="242"/>
      <c r="AC69" s="242"/>
      <c r="AD69" s="237"/>
      <c r="AE69" s="237"/>
      <c r="AF69" s="238" t="str">
        <f t="shared" si="2"/>
        <v/>
      </c>
      <c r="AG69" s="239"/>
      <c r="AH69" s="240"/>
      <c r="AI69" s="239"/>
      <c r="AJ69" s="240"/>
      <c r="AK69" s="239" t="str">
        <f t="shared" si="3"/>
        <v/>
      </c>
      <c r="AL69" s="240"/>
      <c r="AM69" s="239"/>
      <c r="AN69" s="240"/>
      <c r="AO69" s="239"/>
      <c r="AP69" s="239" t="str">
        <f t="shared" si="4"/>
        <v>.</v>
      </c>
      <c r="AQ69" s="282"/>
      <c r="AR69" s="189"/>
      <c r="AS69" s="173"/>
      <c r="AT69" s="73"/>
      <c r="AU69" s="158"/>
      <c r="AV69" s="196"/>
    </row>
    <row r="70" spans="1:48" ht="35.15" customHeight="1" x14ac:dyDescent="0.25">
      <c r="A70" s="87" t="str">
        <f>MID(E70,FIND("(Q",E70)+1,9)</f>
        <v>Q8a.2.10a</v>
      </c>
      <c r="B70" s="87" t="s">
        <v>88</v>
      </c>
      <c r="C70" s="87" t="s">
        <v>298</v>
      </c>
      <c r="D70" s="26"/>
      <c r="E70" s="564" t="s">
        <v>923</v>
      </c>
      <c r="F70" s="564"/>
      <c r="G70" s="564"/>
      <c r="H70" s="565"/>
      <c r="I70" s="415"/>
      <c r="J70" s="420"/>
      <c r="K70" s="467"/>
      <c r="L70" s="467"/>
      <c r="M70" s="468"/>
      <c r="N70" s="235" t="s">
        <v>1217</v>
      </c>
      <c r="O70" s="429" t="str">
        <f t="shared" si="10"/>
        <v/>
      </c>
      <c r="P70" s="248"/>
      <c r="Q70" s="411"/>
      <c r="R70" s="235"/>
      <c r="S70" s="429"/>
      <c r="T70" s="235"/>
      <c r="U70" s="411"/>
      <c r="V70" s="411" t="str">
        <f t="shared" si="1"/>
        <v>https://www.lawsociety.com.au/sites/default/files/2018-03/Incorporated%20Legal%20Practice.pdf</v>
      </c>
      <c r="W70" s="236"/>
      <c r="X70" s="398"/>
      <c r="Y70" s="152"/>
      <c r="Z70" s="152"/>
      <c r="AA70" s="233"/>
      <c r="AB70" s="242"/>
      <c r="AC70" s="242"/>
      <c r="AD70" s="237"/>
      <c r="AE70" s="237"/>
      <c r="AF70" s="238" t="str">
        <f t="shared" si="2"/>
        <v/>
      </c>
      <c r="AG70" s="239"/>
      <c r="AH70" s="240"/>
      <c r="AI70" s="239"/>
      <c r="AJ70" s="240"/>
      <c r="AK70" s="239" t="str">
        <f t="shared" si="3"/>
        <v/>
      </c>
      <c r="AL70" s="240"/>
      <c r="AM70" s="239"/>
      <c r="AN70" s="240"/>
      <c r="AO70" s="239"/>
      <c r="AP70" s="239" t="str">
        <f t="shared" si="4"/>
        <v>.</v>
      </c>
      <c r="AQ70" s="282"/>
      <c r="AR70" s="189"/>
      <c r="AS70" s="173"/>
      <c r="AT70" s="73"/>
      <c r="AU70" s="158"/>
      <c r="AV70" s="196"/>
    </row>
    <row r="71" spans="1:48" ht="39.65" customHeight="1" x14ac:dyDescent="0.25">
      <c r="A71" s="88"/>
      <c r="C71" s="88"/>
      <c r="D71" s="570" t="s">
        <v>557</v>
      </c>
      <c r="E71" s="571"/>
      <c r="F71" s="571"/>
      <c r="G71" s="571"/>
      <c r="H71" s="572"/>
      <c r="I71" s="160" t="s">
        <v>241</v>
      </c>
      <c r="J71" s="471"/>
      <c r="K71" s="472"/>
      <c r="L71" s="472"/>
      <c r="M71" s="461"/>
      <c r="N71" s="41" t="s">
        <v>0</v>
      </c>
      <c r="O71" s="70"/>
      <c r="P71" s="70"/>
      <c r="Q71" s="70"/>
      <c r="R71" s="70"/>
      <c r="S71" s="70"/>
      <c r="T71" s="70"/>
      <c r="U71" s="70"/>
      <c r="V71" s="157"/>
      <c r="W71" s="72"/>
      <c r="X71" s="398"/>
      <c r="Y71" s="152"/>
      <c r="Z71" s="152"/>
      <c r="AA71" s="233"/>
      <c r="AB71" s="241"/>
      <c r="AC71" s="241"/>
      <c r="AD71" s="155"/>
      <c r="AE71" s="157"/>
      <c r="AF71" s="157"/>
      <c r="AG71" s="157"/>
      <c r="AH71" s="155"/>
      <c r="AI71" s="157"/>
      <c r="AJ71" s="155"/>
      <c r="AK71" s="157"/>
      <c r="AL71" s="155"/>
      <c r="AM71" s="157"/>
      <c r="AN71" s="155"/>
      <c r="AO71" s="156"/>
      <c r="AP71" s="156"/>
      <c r="AQ71" s="279"/>
      <c r="AR71" s="189"/>
      <c r="AS71" s="173"/>
      <c r="AT71" s="73"/>
      <c r="AU71" s="158"/>
      <c r="AV71" s="196"/>
    </row>
    <row r="72" spans="1:48" ht="90" customHeight="1" x14ac:dyDescent="0.25">
      <c r="A72" s="87" t="str">
        <f>MID(E72,FIND("(Q",E72)+1,7)</f>
        <v>Q8a.3.1</v>
      </c>
      <c r="B72" s="87" t="s">
        <v>535</v>
      </c>
      <c r="C72" s="88"/>
      <c r="D72" s="426"/>
      <c r="E72" s="568" t="s">
        <v>887</v>
      </c>
      <c r="F72" s="568"/>
      <c r="G72" s="568"/>
      <c r="H72" s="569"/>
      <c r="I72" s="588" t="s">
        <v>1050</v>
      </c>
      <c r="J72" s="471"/>
      <c r="K72" s="472"/>
      <c r="L72" s="472"/>
      <c r="M72" s="461"/>
      <c r="N72" s="235" t="s">
        <v>0</v>
      </c>
      <c r="O72" s="429" t="str">
        <f t="shared" ref="O72:O78" si="11">IF(OR(B72="NI",B72="N"),"New question introduced in 2023 - Please answer this question for the year of the previous update in Column P",IF(B72="EC","Small changes were made to the question. Take extra care when validating the response in Column N. If necessary, please change your answer in Column P",""))</f>
        <v>New question introduced in 2023 - Please answer this question for the year of the previous update in Column P</v>
      </c>
      <c r="P72" s="235"/>
      <c r="Q72" s="235"/>
      <c r="R72" s="235"/>
      <c r="S72" s="235"/>
      <c r="T72" s="235"/>
      <c r="U72" s="235"/>
      <c r="V72" s="254" t="str">
        <f t="shared" ref="V72:V87" si="12">IF(AND(T72="",R72="",P72="",N72=""),"",IF(AND(T72="",R72="", P72=""),N72,IF(AND(T72="", R72="",P72&lt;&gt;""),P72,IF(AND(T72="",R72&lt;&gt;""),R72,T72))))</f>
        <v/>
      </c>
      <c r="W72" s="236"/>
      <c r="X72" s="398"/>
      <c r="Y72" s="152"/>
      <c r="Z72" s="152"/>
      <c r="AA72" s="233"/>
      <c r="AB72" s="242"/>
      <c r="AC72" s="242"/>
      <c r="AD72" s="240"/>
      <c r="AE72" s="239"/>
      <c r="AF72" s="239" t="str">
        <f t="shared" si="2"/>
        <v/>
      </c>
      <c r="AG72" s="239"/>
      <c r="AH72" s="240"/>
      <c r="AI72" s="239"/>
      <c r="AJ72" s="240"/>
      <c r="AK72" s="239" t="str">
        <f t="shared" si="3"/>
        <v/>
      </c>
      <c r="AL72" s="240"/>
      <c r="AM72" s="239"/>
      <c r="AN72" s="240"/>
      <c r="AO72" s="239"/>
      <c r="AP72" s="239" t="str">
        <f t="shared" si="4"/>
        <v>.</v>
      </c>
      <c r="AQ72" s="282"/>
      <c r="AR72" s="189"/>
      <c r="AS72" s="173"/>
      <c r="AT72" s="73"/>
      <c r="AU72" s="158"/>
      <c r="AV72" s="196"/>
    </row>
    <row r="73" spans="1:48" ht="90" customHeight="1" x14ac:dyDescent="0.25">
      <c r="A73" s="87" t="str">
        <f>MID(E73,FIND("(Q",E73)+1,8)</f>
        <v>Q8a.3.1a</v>
      </c>
      <c r="B73" s="87" t="s">
        <v>535</v>
      </c>
      <c r="C73" s="88"/>
      <c r="D73" s="426"/>
      <c r="E73" s="566" t="s">
        <v>558</v>
      </c>
      <c r="F73" s="566"/>
      <c r="G73" s="566"/>
      <c r="H73" s="567"/>
      <c r="I73" s="588"/>
      <c r="J73" s="471"/>
      <c r="K73" s="472"/>
      <c r="L73" s="472"/>
      <c r="M73" s="461"/>
      <c r="N73" s="235" t="s">
        <v>0</v>
      </c>
      <c r="O73" s="429" t="str">
        <f t="shared" si="11"/>
        <v>New question introduced in 2023 - Please answer this question for the year of the previous update in Column P</v>
      </c>
      <c r="P73" s="235"/>
      <c r="Q73" s="235"/>
      <c r="R73" s="235"/>
      <c r="S73" s="235"/>
      <c r="T73" s="235"/>
      <c r="U73" s="235"/>
      <c r="V73" s="254" t="str">
        <f t="shared" si="12"/>
        <v/>
      </c>
      <c r="W73" s="236"/>
      <c r="X73" s="398"/>
      <c r="Y73" s="152"/>
      <c r="Z73" s="152"/>
      <c r="AA73" s="233"/>
      <c r="AB73" s="242"/>
      <c r="AC73" s="242"/>
      <c r="AD73" s="240"/>
      <c r="AE73" s="239"/>
      <c r="AF73" s="239" t="str">
        <f t="shared" si="2"/>
        <v/>
      </c>
      <c r="AG73" s="239"/>
      <c r="AH73" s="240"/>
      <c r="AI73" s="239"/>
      <c r="AJ73" s="240"/>
      <c r="AK73" s="239" t="str">
        <f t="shared" si="3"/>
        <v/>
      </c>
      <c r="AL73" s="240"/>
      <c r="AM73" s="239"/>
      <c r="AN73" s="240"/>
      <c r="AO73" s="239"/>
      <c r="AP73" s="239" t="str">
        <f t="shared" si="4"/>
        <v>.</v>
      </c>
      <c r="AQ73" s="282"/>
      <c r="AR73" s="189"/>
      <c r="AS73" s="173"/>
      <c r="AT73" s="73"/>
      <c r="AU73" s="158"/>
      <c r="AV73" s="196"/>
    </row>
    <row r="74" spans="1:48" ht="29.5" customHeight="1" x14ac:dyDescent="0.25">
      <c r="A74" s="87" t="str">
        <f t="shared" ref="A74:A80" si="13">MID(E74,FIND("(Q",E74)+1,7)</f>
        <v>Q8a.3.2</v>
      </c>
      <c r="B74" s="87" t="s">
        <v>535</v>
      </c>
      <c r="C74" s="88"/>
      <c r="D74" s="426"/>
      <c r="E74" s="568" t="s">
        <v>888</v>
      </c>
      <c r="F74" s="568"/>
      <c r="G74" s="568"/>
      <c r="H74" s="569"/>
      <c r="I74" s="414" t="s">
        <v>856</v>
      </c>
      <c r="J74" s="471"/>
      <c r="K74" s="472"/>
      <c r="L74" s="472"/>
      <c r="M74" s="461"/>
      <c r="N74" s="235" t="s">
        <v>0</v>
      </c>
      <c r="O74" s="429" t="str">
        <f t="shared" si="11"/>
        <v>New question introduced in 2023 - Please answer this question for the year of the previous update in Column P</v>
      </c>
      <c r="P74" s="235"/>
      <c r="Q74" s="235"/>
      <c r="R74" s="235"/>
      <c r="S74" s="235"/>
      <c r="T74" s="235"/>
      <c r="U74" s="235"/>
      <c r="V74" s="254" t="str">
        <f t="shared" si="12"/>
        <v/>
      </c>
      <c r="W74" s="236"/>
      <c r="X74" s="398"/>
      <c r="Y74" s="152"/>
      <c r="Z74" s="152"/>
      <c r="AA74" s="233"/>
      <c r="AB74" s="242"/>
      <c r="AC74" s="242"/>
      <c r="AD74" s="240"/>
      <c r="AE74" s="239"/>
      <c r="AF74" s="239" t="str">
        <f t="shared" ref="AF74:AF87" si="14">IF(AND(AD74="",AB74=""),"",IF(AND(AD74="",AB74&lt;&gt;""),AB74,IF(AND(AD74="",AB74&lt;&gt;""),AB74,AD74)))</f>
        <v/>
      </c>
      <c r="AG74" s="239"/>
      <c r="AH74" s="240"/>
      <c r="AI74" s="239"/>
      <c r="AJ74" s="240"/>
      <c r="AK74" s="239" t="str">
        <f t="shared" ref="AK74:AK87" si="15">IF(AND(AI74="",AG74="",AF74=""),"",IF(AND(AI74="",AG74=""),AF74,IF(AND(AI74="",AG74&lt;&gt;""),AG74,IF(AND(AI74="",AG74&lt;&gt;""),AG74,AI74))))</f>
        <v/>
      </c>
      <c r="AL74" s="240"/>
      <c r="AM74" s="239"/>
      <c r="AN74" s="240"/>
      <c r="AO74" s="239"/>
      <c r="AP74" s="239" t="str">
        <f t="shared" ref="AP74:AP87" si="16">IF(AND(AN74="",AL74="",AK74=""),".",IF(AND(AN74="",AL74=""),AK74,IF(AND(AN74="",AL74&lt;&gt;""),AL74,IF(AND(AN74="",AL74&lt;&gt;""),AL74,AN74))))</f>
        <v>.</v>
      </c>
      <c r="AQ74" s="282"/>
      <c r="AR74" s="189"/>
      <c r="AS74" s="173"/>
      <c r="AT74" s="73"/>
      <c r="AU74" s="158"/>
      <c r="AV74" s="196"/>
    </row>
    <row r="75" spans="1:48" ht="29.5" customHeight="1" x14ac:dyDescent="0.25">
      <c r="A75" s="87" t="str">
        <f>MID(E75,FIND("(Q",E75)+1,8)</f>
        <v>Q8a.3.2a</v>
      </c>
      <c r="B75" s="87" t="s">
        <v>535</v>
      </c>
      <c r="C75" s="88"/>
      <c r="D75" s="426"/>
      <c r="E75" s="566" t="s">
        <v>559</v>
      </c>
      <c r="F75" s="566"/>
      <c r="G75" s="566"/>
      <c r="H75" s="567"/>
      <c r="I75" s="160"/>
      <c r="J75" s="471"/>
      <c r="K75" s="472"/>
      <c r="L75" s="472"/>
      <c r="M75" s="461"/>
      <c r="N75" s="235" t="s">
        <v>0</v>
      </c>
      <c r="O75" s="429" t="str">
        <f t="shared" si="11"/>
        <v>New question introduced in 2023 - Please answer this question for the year of the previous update in Column P</v>
      </c>
      <c r="P75" s="235"/>
      <c r="Q75" s="235"/>
      <c r="R75" s="235"/>
      <c r="S75" s="235"/>
      <c r="T75" s="235"/>
      <c r="U75" s="235"/>
      <c r="V75" s="254" t="str">
        <f t="shared" si="12"/>
        <v/>
      </c>
      <c r="W75" s="236"/>
      <c r="X75" s="398"/>
      <c r="Y75" s="152"/>
      <c r="Z75" s="152"/>
      <c r="AA75" s="233"/>
      <c r="AB75" s="242"/>
      <c r="AC75" s="242"/>
      <c r="AD75" s="240"/>
      <c r="AE75" s="239"/>
      <c r="AF75" s="239" t="str">
        <f t="shared" si="14"/>
        <v/>
      </c>
      <c r="AG75" s="239"/>
      <c r="AH75" s="240"/>
      <c r="AI75" s="239"/>
      <c r="AJ75" s="240"/>
      <c r="AK75" s="239" t="str">
        <f t="shared" si="15"/>
        <v/>
      </c>
      <c r="AL75" s="240"/>
      <c r="AM75" s="239"/>
      <c r="AN75" s="240"/>
      <c r="AO75" s="239"/>
      <c r="AP75" s="239" t="str">
        <f t="shared" si="16"/>
        <v>.</v>
      </c>
      <c r="AQ75" s="282"/>
      <c r="AR75" s="189"/>
      <c r="AS75" s="173"/>
      <c r="AT75" s="73"/>
      <c r="AU75" s="158"/>
      <c r="AV75" s="196"/>
    </row>
    <row r="76" spans="1:48" ht="43" customHeight="1" x14ac:dyDescent="0.25">
      <c r="A76" s="87" t="str">
        <f t="shared" si="13"/>
        <v>Q8a.3.3</v>
      </c>
      <c r="B76" s="87" t="s">
        <v>535</v>
      </c>
      <c r="C76" s="88"/>
      <c r="D76" s="426"/>
      <c r="E76" s="568" t="s">
        <v>899</v>
      </c>
      <c r="F76" s="568"/>
      <c r="G76" s="568"/>
      <c r="H76" s="569"/>
      <c r="I76" s="415" t="s">
        <v>1051</v>
      </c>
      <c r="J76" s="471"/>
      <c r="K76" s="472"/>
      <c r="L76" s="472"/>
      <c r="M76" s="461"/>
      <c r="N76" s="235" t="s">
        <v>0</v>
      </c>
      <c r="O76" s="429" t="str">
        <f t="shared" si="11"/>
        <v>New question introduced in 2023 - Please answer this question for the year of the previous update in Column P</v>
      </c>
      <c r="P76" s="235"/>
      <c r="Q76" s="235"/>
      <c r="R76" s="235"/>
      <c r="S76" s="235"/>
      <c r="T76" s="235"/>
      <c r="U76" s="235"/>
      <c r="V76" s="254" t="str">
        <f t="shared" si="12"/>
        <v/>
      </c>
      <c r="W76" s="236"/>
      <c r="X76" s="398"/>
      <c r="Y76" s="152"/>
      <c r="Z76" s="152"/>
      <c r="AA76" s="233"/>
      <c r="AB76" s="242"/>
      <c r="AC76" s="242"/>
      <c r="AD76" s="240"/>
      <c r="AE76" s="239"/>
      <c r="AF76" s="239" t="str">
        <f t="shared" si="14"/>
        <v/>
      </c>
      <c r="AG76" s="239"/>
      <c r="AH76" s="240"/>
      <c r="AI76" s="239"/>
      <c r="AJ76" s="240"/>
      <c r="AK76" s="239" t="str">
        <f t="shared" si="15"/>
        <v/>
      </c>
      <c r="AL76" s="240"/>
      <c r="AM76" s="239"/>
      <c r="AN76" s="240"/>
      <c r="AO76" s="239"/>
      <c r="AP76" s="239" t="str">
        <f t="shared" si="16"/>
        <v>.</v>
      </c>
      <c r="AQ76" s="282"/>
      <c r="AR76" s="189"/>
      <c r="AS76" s="173"/>
      <c r="AT76" s="73"/>
      <c r="AU76" s="158"/>
      <c r="AV76" s="196"/>
    </row>
    <row r="77" spans="1:48" ht="33" customHeight="1" x14ac:dyDescent="0.25">
      <c r="A77" s="87" t="str">
        <f>MID(E77,FIND("(Q",E77)+1,8)</f>
        <v>Q8a.3.3a</v>
      </c>
      <c r="B77" s="87" t="s">
        <v>535</v>
      </c>
      <c r="C77" s="88"/>
      <c r="D77" s="426"/>
      <c r="E77" s="566" t="s">
        <v>560</v>
      </c>
      <c r="F77" s="566"/>
      <c r="G77" s="566"/>
      <c r="H77" s="567"/>
      <c r="I77" s="160"/>
      <c r="J77" s="471"/>
      <c r="K77" s="472"/>
      <c r="L77" s="472"/>
      <c r="M77" s="461"/>
      <c r="N77" s="235" t="s">
        <v>0</v>
      </c>
      <c r="O77" s="429" t="str">
        <f t="shared" si="11"/>
        <v>New question introduced in 2023 - Please answer this question for the year of the previous update in Column P</v>
      </c>
      <c r="P77" s="235"/>
      <c r="Q77" s="235"/>
      <c r="R77" s="235"/>
      <c r="S77" s="235"/>
      <c r="T77" s="235"/>
      <c r="U77" s="235"/>
      <c r="V77" s="254" t="str">
        <f t="shared" si="12"/>
        <v/>
      </c>
      <c r="W77" s="236"/>
      <c r="X77" s="398"/>
      <c r="Y77" s="152"/>
      <c r="Z77" s="152"/>
      <c r="AA77" s="233"/>
      <c r="AB77" s="242"/>
      <c r="AC77" s="242"/>
      <c r="AD77" s="240"/>
      <c r="AE77" s="239"/>
      <c r="AF77" s="239" t="str">
        <f t="shared" si="14"/>
        <v/>
      </c>
      <c r="AG77" s="239"/>
      <c r="AH77" s="240"/>
      <c r="AI77" s="239"/>
      <c r="AJ77" s="240"/>
      <c r="AK77" s="239" t="str">
        <f t="shared" si="15"/>
        <v/>
      </c>
      <c r="AL77" s="240"/>
      <c r="AM77" s="239"/>
      <c r="AN77" s="240"/>
      <c r="AO77" s="239"/>
      <c r="AP77" s="239" t="str">
        <f t="shared" si="16"/>
        <v>.</v>
      </c>
      <c r="AQ77" s="282"/>
      <c r="AR77" s="189"/>
      <c r="AS77" s="173"/>
      <c r="AT77" s="158"/>
      <c r="AU77" s="73"/>
      <c r="AV77" s="164"/>
    </row>
    <row r="78" spans="1:48" ht="124.5" customHeight="1" x14ac:dyDescent="0.25">
      <c r="A78" s="87" t="str">
        <f t="shared" si="13"/>
        <v>Q8a.3.4</v>
      </c>
      <c r="B78" s="87" t="s">
        <v>60</v>
      </c>
      <c r="C78" s="88"/>
      <c r="D78" s="426"/>
      <c r="E78" s="568" t="s">
        <v>561</v>
      </c>
      <c r="F78" s="568"/>
      <c r="G78" s="568"/>
      <c r="H78" s="569"/>
      <c r="I78" s="415" t="s">
        <v>1052</v>
      </c>
      <c r="J78" s="471"/>
      <c r="K78" s="472"/>
      <c r="L78" s="472"/>
      <c r="M78" s="461"/>
      <c r="N78" s="235" t="s">
        <v>0</v>
      </c>
      <c r="O78" s="429" t="str">
        <f t="shared" si="11"/>
        <v>New question introduced in 2023 - Please answer this question for the year of the previous update in Column P</v>
      </c>
      <c r="P78" s="235"/>
      <c r="Q78" s="235"/>
      <c r="R78" s="235"/>
      <c r="S78" s="235"/>
      <c r="T78" s="235"/>
      <c r="U78" s="235"/>
      <c r="V78" s="254" t="str">
        <f t="shared" si="12"/>
        <v/>
      </c>
      <c r="W78" s="236"/>
      <c r="X78" s="398"/>
      <c r="Y78" s="152"/>
      <c r="Z78" s="152"/>
      <c r="AA78" s="233"/>
      <c r="AB78" s="242"/>
      <c r="AC78" s="242"/>
      <c r="AD78" s="240"/>
      <c r="AE78" s="239"/>
      <c r="AF78" s="239" t="str">
        <f t="shared" si="14"/>
        <v/>
      </c>
      <c r="AG78" s="239"/>
      <c r="AH78" s="240"/>
      <c r="AI78" s="239"/>
      <c r="AJ78" s="240"/>
      <c r="AK78" s="239" t="str">
        <f t="shared" si="15"/>
        <v/>
      </c>
      <c r="AL78" s="240"/>
      <c r="AM78" s="239"/>
      <c r="AN78" s="240"/>
      <c r="AO78" s="239"/>
      <c r="AP78" s="239" t="str">
        <f t="shared" si="16"/>
        <v>.</v>
      </c>
      <c r="AQ78" s="282"/>
      <c r="AR78" s="189"/>
      <c r="AS78" s="173"/>
      <c r="AT78" s="158"/>
      <c r="AU78" s="73"/>
      <c r="AV78" s="196"/>
    </row>
    <row r="79" spans="1:48" ht="54.65" customHeight="1" x14ac:dyDescent="0.25">
      <c r="A79" s="88"/>
      <c r="C79" s="88"/>
      <c r="D79" s="573" t="s">
        <v>562</v>
      </c>
      <c r="E79" s="574"/>
      <c r="F79" s="574"/>
      <c r="G79" s="574"/>
      <c r="H79" s="575"/>
      <c r="I79" s="160" t="s">
        <v>1053</v>
      </c>
      <c r="J79" s="471"/>
      <c r="K79" s="472"/>
      <c r="L79" s="472"/>
      <c r="M79" s="461"/>
      <c r="N79" s="41" t="s">
        <v>0</v>
      </c>
      <c r="O79" s="41"/>
      <c r="P79" s="70"/>
      <c r="Q79" s="70"/>
      <c r="R79" s="70"/>
      <c r="S79" s="70"/>
      <c r="T79" s="70"/>
      <c r="U79" s="70"/>
      <c r="V79" s="157"/>
      <c r="W79" s="72"/>
      <c r="X79" s="398"/>
      <c r="Y79" s="152"/>
      <c r="Z79" s="152"/>
      <c r="AA79" s="233"/>
      <c r="AB79" s="241"/>
      <c r="AC79" s="241"/>
      <c r="AD79" s="155"/>
      <c r="AE79" s="157"/>
      <c r="AF79" s="157"/>
      <c r="AG79" s="157"/>
      <c r="AH79" s="155"/>
      <c r="AI79" s="157"/>
      <c r="AJ79" s="155"/>
      <c r="AK79" s="157"/>
      <c r="AL79" s="155"/>
      <c r="AM79" s="157"/>
      <c r="AN79" s="155"/>
      <c r="AO79" s="156"/>
      <c r="AP79" s="156"/>
      <c r="AQ79" s="279"/>
      <c r="AR79" s="189"/>
      <c r="AS79" s="173"/>
      <c r="AT79" s="158"/>
      <c r="AU79" s="73"/>
      <c r="AV79" s="196"/>
    </row>
    <row r="80" spans="1:48" ht="56.25" customHeight="1" x14ac:dyDescent="0.25">
      <c r="A80" s="87" t="str">
        <f t="shared" si="13"/>
        <v>Q8a.4.1</v>
      </c>
      <c r="B80" s="87" t="s">
        <v>59</v>
      </c>
      <c r="C80" s="35" t="s">
        <v>701</v>
      </c>
      <c r="D80" s="208"/>
      <c r="E80" s="560" t="s">
        <v>563</v>
      </c>
      <c r="F80" s="560"/>
      <c r="G80" s="560"/>
      <c r="H80" s="561"/>
      <c r="I80" s="415"/>
      <c r="J80" s="471"/>
      <c r="K80" s="472"/>
      <c r="L80" s="472"/>
      <c r="M80" s="461"/>
      <c r="N80" s="235" t="s">
        <v>1</v>
      </c>
      <c r="O80" s="248" t="s">
        <v>902</v>
      </c>
      <c r="P80" s="235"/>
      <c r="Q80" s="235"/>
      <c r="R80" s="235"/>
      <c r="S80" s="235"/>
      <c r="T80" s="235"/>
      <c r="U80" s="235"/>
      <c r="V80" s="254" t="str">
        <f t="shared" si="12"/>
        <v>no</v>
      </c>
      <c r="W80" s="236"/>
      <c r="X80" s="398"/>
      <c r="Y80" s="152"/>
      <c r="Z80" s="152"/>
      <c r="AA80" s="233"/>
      <c r="AB80" s="242"/>
      <c r="AC80" s="242"/>
      <c r="AD80" s="239"/>
      <c r="AE80" s="255"/>
      <c r="AF80" s="239" t="str">
        <f t="shared" si="14"/>
        <v/>
      </c>
      <c r="AG80" s="239"/>
      <c r="AH80" s="240"/>
      <c r="AI80" s="239"/>
      <c r="AJ80" s="240"/>
      <c r="AK80" s="239" t="str">
        <f t="shared" si="15"/>
        <v/>
      </c>
      <c r="AL80" s="240"/>
      <c r="AM80" s="239"/>
      <c r="AN80" s="240"/>
      <c r="AO80" s="239"/>
      <c r="AP80" s="239" t="str">
        <f t="shared" si="16"/>
        <v>.</v>
      </c>
      <c r="AQ80" s="282"/>
      <c r="AR80" s="189"/>
      <c r="AS80" s="173"/>
      <c r="AT80" s="158"/>
      <c r="AU80" s="73"/>
      <c r="AV80" s="196"/>
    </row>
    <row r="81" spans="1:48" ht="67.5" customHeight="1" x14ac:dyDescent="0.25">
      <c r="A81" s="87" t="str">
        <f>MID(E81,FIND("(Q",E81)+1,8)</f>
        <v>Q8a.4.1a</v>
      </c>
      <c r="B81" s="87" t="s">
        <v>535</v>
      </c>
      <c r="C81" s="88"/>
      <c r="D81" s="424"/>
      <c r="E81" s="566" t="s">
        <v>564</v>
      </c>
      <c r="F81" s="566"/>
      <c r="G81" s="566"/>
      <c r="H81" s="567"/>
      <c r="I81" s="160"/>
      <c r="J81" s="471"/>
      <c r="K81" s="472"/>
      <c r="L81" s="472"/>
      <c r="M81" s="461"/>
      <c r="N81" s="235" t="s">
        <v>0</v>
      </c>
      <c r="O81" s="429" t="s">
        <v>904</v>
      </c>
      <c r="P81" s="235"/>
      <c r="Q81" s="235"/>
      <c r="R81" s="235"/>
      <c r="S81" s="235"/>
      <c r="T81" s="235"/>
      <c r="U81" s="235"/>
      <c r="V81" s="254" t="str">
        <f t="shared" si="12"/>
        <v/>
      </c>
      <c r="W81" s="236"/>
      <c r="X81" s="398"/>
      <c r="Y81" s="152"/>
      <c r="Z81" s="152"/>
      <c r="AA81" s="233"/>
      <c r="AB81" s="242"/>
      <c r="AC81" s="242"/>
      <c r="AD81" s="239"/>
      <c r="AE81" s="255"/>
      <c r="AF81" s="239" t="str">
        <f t="shared" si="14"/>
        <v/>
      </c>
      <c r="AG81" s="239"/>
      <c r="AH81" s="240"/>
      <c r="AI81" s="239"/>
      <c r="AJ81" s="240"/>
      <c r="AK81" s="239" t="str">
        <f t="shared" si="15"/>
        <v/>
      </c>
      <c r="AL81" s="240"/>
      <c r="AM81" s="239"/>
      <c r="AN81" s="240"/>
      <c r="AO81" s="239"/>
      <c r="AP81" s="239" t="str">
        <f t="shared" si="16"/>
        <v>.</v>
      </c>
      <c r="AQ81" s="282"/>
      <c r="AR81" s="189"/>
      <c r="AS81" s="173"/>
      <c r="AT81" s="158"/>
      <c r="AU81" s="73"/>
      <c r="AV81" s="196"/>
    </row>
    <row r="82" spans="1:48" ht="57.75" customHeight="1" x14ac:dyDescent="0.25">
      <c r="A82" s="94" t="str">
        <f>MID(E82,FIND("(Q",E82)+1,7)</f>
        <v>Q8a.4.2</v>
      </c>
      <c r="B82" s="87" t="s">
        <v>59</v>
      </c>
      <c r="C82" s="35" t="s">
        <v>301</v>
      </c>
      <c r="D82" s="209"/>
      <c r="E82" s="560" t="s">
        <v>565</v>
      </c>
      <c r="F82" s="560"/>
      <c r="G82" s="560"/>
      <c r="H82" s="561"/>
      <c r="I82" s="415"/>
      <c r="J82" s="420"/>
      <c r="K82" s="467"/>
      <c r="L82" s="467"/>
      <c r="M82" s="468"/>
      <c r="N82" s="235" t="s">
        <v>20</v>
      </c>
      <c r="O82" s="248" t="s">
        <v>902</v>
      </c>
      <c r="P82" s="235"/>
      <c r="Q82" s="429"/>
      <c r="R82" s="235"/>
      <c r="S82" s="429"/>
      <c r="T82" s="235"/>
      <c r="U82" s="429"/>
      <c r="V82" s="429" t="str">
        <f t="shared" si="12"/>
        <v>yes</v>
      </c>
      <c r="W82" s="236"/>
      <c r="X82" s="398"/>
      <c r="Y82" s="152"/>
      <c r="Z82" s="152"/>
      <c r="AA82" s="233"/>
      <c r="AB82" s="242"/>
      <c r="AC82" s="242"/>
      <c r="AD82" s="237"/>
      <c r="AE82" s="237"/>
      <c r="AF82" s="238" t="str">
        <f t="shared" si="14"/>
        <v/>
      </c>
      <c r="AG82" s="239"/>
      <c r="AH82" s="240"/>
      <c r="AI82" s="239"/>
      <c r="AJ82" s="240"/>
      <c r="AK82" s="239" t="str">
        <f t="shared" si="15"/>
        <v/>
      </c>
      <c r="AL82" s="240"/>
      <c r="AM82" s="239"/>
      <c r="AN82" s="240"/>
      <c r="AO82" s="239"/>
      <c r="AP82" s="239" t="str">
        <f t="shared" si="16"/>
        <v>.</v>
      </c>
      <c r="AQ82" s="282"/>
      <c r="AR82" s="189"/>
      <c r="AS82" s="173"/>
      <c r="AT82" s="158"/>
      <c r="AU82" s="73"/>
      <c r="AV82" s="196"/>
    </row>
    <row r="83" spans="1:48" ht="64" customHeight="1" x14ac:dyDescent="0.25">
      <c r="A83" s="94" t="str">
        <f>MID(E83,FIND("(Q",E83)+1,8)</f>
        <v>Q8a.4.2a</v>
      </c>
      <c r="B83" s="87" t="s">
        <v>535</v>
      </c>
      <c r="C83" s="95"/>
      <c r="E83" s="566" t="s">
        <v>569</v>
      </c>
      <c r="F83" s="566"/>
      <c r="G83" s="566"/>
      <c r="H83" s="567"/>
      <c r="I83" s="160"/>
      <c r="J83" s="420"/>
      <c r="K83" s="467"/>
      <c r="L83" s="467"/>
      <c r="M83" s="468"/>
      <c r="N83" s="235" t="s">
        <v>0</v>
      </c>
      <c r="O83" s="429" t="s">
        <v>904</v>
      </c>
      <c r="P83" s="235"/>
      <c r="Q83" s="429"/>
      <c r="R83" s="235"/>
      <c r="S83" s="429"/>
      <c r="T83" s="235"/>
      <c r="U83" s="429"/>
      <c r="V83" s="429" t="str">
        <f t="shared" si="12"/>
        <v/>
      </c>
      <c r="W83" s="236"/>
      <c r="X83" s="398"/>
      <c r="Y83" s="152"/>
      <c r="Z83" s="152"/>
      <c r="AA83" s="233"/>
      <c r="AB83" s="242"/>
      <c r="AC83" s="242"/>
      <c r="AD83" s="237"/>
      <c r="AE83" s="237"/>
      <c r="AF83" s="238" t="str">
        <f t="shared" si="14"/>
        <v/>
      </c>
      <c r="AG83" s="239"/>
      <c r="AH83" s="240"/>
      <c r="AI83" s="239"/>
      <c r="AJ83" s="240"/>
      <c r="AK83" s="239" t="str">
        <f t="shared" si="15"/>
        <v/>
      </c>
      <c r="AL83" s="240"/>
      <c r="AM83" s="239"/>
      <c r="AN83" s="240"/>
      <c r="AO83" s="239"/>
      <c r="AP83" s="239" t="str">
        <f t="shared" si="16"/>
        <v>.</v>
      </c>
      <c r="AQ83" s="282"/>
      <c r="AR83" s="189"/>
      <c r="AS83" s="173"/>
      <c r="AT83" s="158"/>
      <c r="AU83" s="73"/>
      <c r="AV83" s="196"/>
    </row>
    <row r="84" spans="1:48" ht="59.25" customHeight="1" x14ac:dyDescent="0.25">
      <c r="A84" s="94" t="str">
        <f>MID(E84,FIND("(Q",E84)+1,7)</f>
        <v>Q8a.4.3</v>
      </c>
      <c r="B84" s="87" t="s">
        <v>59</v>
      </c>
      <c r="C84" s="95" t="s">
        <v>302</v>
      </c>
      <c r="D84" s="209"/>
      <c r="E84" s="560" t="s">
        <v>752</v>
      </c>
      <c r="F84" s="560"/>
      <c r="G84" s="560"/>
      <c r="H84" s="561"/>
      <c r="I84" s="415"/>
      <c r="J84" s="420"/>
      <c r="K84" s="467"/>
      <c r="L84" s="467"/>
      <c r="M84" s="468"/>
      <c r="N84" s="235" t="s">
        <v>1</v>
      </c>
      <c r="O84" s="248" t="s">
        <v>902</v>
      </c>
      <c r="P84" s="235"/>
      <c r="Q84" s="429"/>
      <c r="R84" s="235"/>
      <c r="S84" s="429"/>
      <c r="T84" s="235"/>
      <c r="U84" s="429"/>
      <c r="V84" s="429" t="str">
        <f t="shared" si="12"/>
        <v>no</v>
      </c>
      <c r="W84" s="236"/>
      <c r="X84" s="398"/>
      <c r="Y84" s="152"/>
      <c r="Z84" s="152"/>
      <c r="AA84" s="233"/>
      <c r="AB84" s="242"/>
      <c r="AC84" s="242"/>
      <c r="AD84" s="237"/>
      <c r="AE84" s="237"/>
      <c r="AF84" s="238" t="str">
        <f t="shared" si="14"/>
        <v/>
      </c>
      <c r="AG84" s="239"/>
      <c r="AH84" s="240"/>
      <c r="AI84" s="239"/>
      <c r="AJ84" s="240"/>
      <c r="AK84" s="239" t="str">
        <f t="shared" si="15"/>
        <v/>
      </c>
      <c r="AL84" s="240"/>
      <c r="AM84" s="239"/>
      <c r="AN84" s="240"/>
      <c r="AO84" s="239"/>
      <c r="AP84" s="239" t="str">
        <f t="shared" si="16"/>
        <v>.</v>
      </c>
      <c r="AQ84" s="282"/>
      <c r="AR84" s="189"/>
      <c r="AS84" s="173"/>
      <c r="AT84" s="158"/>
      <c r="AU84" s="73"/>
      <c r="AV84" s="196"/>
    </row>
    <row r="85" spans="1:48" ht="65.25" customHeight="1" x14ac:dyDescent="0.25">
      <c r="A85" s="94" t="str">
        <f>MID(E85,FIND("(Q",E85)+1,8)</f>
        <v>Q8a.4.3a</v>
      </c>
      <c r="B85" s="87" t="s">
        <v>535</v>
      </c>
      <c r="C85" s="95"/>
      <c r="E85" s="564" t="s">
        <v>567</v>
      </c>
      <c r="F85" s="564"/>
      <c r="G85" s="564"/>
      <c r="H85" s="565"/>
      <c r="I85" s="160"/>
      <c r="J85" s="420"/>
      <c r="K85" s="467"/>
      <c r="L85" s="467"/>
      <c r="M85" s="468"/>
      <c r="N85" s="235" t="s">
        <v>0</v>
      </c>
      <c r="O85" s="429" t="s">
        <v>904</v>
      </c>
      <c r="P85" s="235"/>
      <c r="Q85" s="429"/>
      <c r="R85" s="235"/>
      <c r="S85" s="429"/>
      <c r="T85" s="235"/>
      <c r="U85" s="429"/>
      <c r="V85" s="429" t="str">
        <f t="shared" si="12"/>
        <v/>
      </c>
      <c r="W85" s="236"/>
      <c r="X85" s="398"/>
      <c r="Y85" s="152"/>
      <c r="Z85" s="152"/>
      <c r="AA85" s="233"/>
      <c r="AB85" s="242"/>
      <c r="AC85" s="242"/>
      <c r="AD85" s="237"/>
      <c r="AE85" s="237"/>
      <c r="AF85" s="238" t="str">
        <f t="shared" si="14"/>
        <v/>
      </c>
      <c r="AG85" s="239"/>
      <c r="AH85" s="240"/>
      <c r="AI85" s="239"/>
      <c r="AJ85" s="240"/>
      <c r="AK85" s="239" t="str">
        <f t="shared" si="15"/>
        <v/>
      </c>
      <c r="AL85" s="240"/>
      <c r="AM85" s="239"/>
      <c r="AN85" s="240"/>
      <c r="AO85" s="239"/>
      <c r="AP85" s="239" t="str">
        <f t="shared" si="16"/>
        <v>.</v>
      </c>
      <c r="AQ85" s="282"/>
      <c r="AR85" s="189"/>
      <c r="AS85" s="173"/>
      <c r="AT85" s="158"/>
      <c r="AU85" s="73"/>
      <c r="AV85" s="196"/>
    </row>
    <row r="86" spans="1:48" ht="65.25" customHeight="1" x14ac:dyDescent="0.25">
      <c r="A86" s="94" t="str">
        <f>MID(E86,FIND("(Q",E86)+1,7)</f>
        <v>Q8a.4.4</v>
      </c>
      <c r="B86" s="87" t="s">
        <v>88</v>
      </c>
      <c r="C86" s="95" t="s">
        <v>299</v>
      </c>
      <c r="E86" s="568" t="s">
        <v>566</v>
      </c>
      <c r="F86" s="568"/>
      <c r="G86" s="568"/>
      <c r="H86" s="569"/>
      <c r="I86" s="435" t="s">
        <v>1055</v>
      </c>
      <c r="J86" s="478"/>
      <c r="K86" s="479"/>
      <c r="L86" s="479"/>
      <c r="M86" s="466"/>
      <c r="N86" s="235" t="s">
        <v>83</v>
      </c>
      <c r="O86" s="248" t="s">
        <v>902</v>
      </c>
      <c r="P86" s="235"/>
      <c r="Q86" s="429"/>
      <c r="R86" s="235"/>
      <c r="S86" s="429"/>
      <c r="T86" s="235"/>
      <c r="U86" s="429"/>
      <c r="V86" s="429" t="str">
        <f t="shared" si="12"/>
        <v>yes (at least with some countries)</v>
      </c>
      <c r="W86" s="236"/>
      <c r="X86" s="398"/>
      <c r="Y86" s="152"/>
      <c r="Z86" s="152"/>
      <c r="AA86" s="233"/>
      <c r="AB86" s="242"/>
      <c r="AC86" s="242"/>
      <c r="AD86" s="237"/>
      <c r="AE86" s="237"/>
      <c r="AF86" s="238" t="str">
        <f t="shared" si="14"/>
        <v/>
      </c>
      <c r="AG86" s="239"/>
      <c r="AH86" s="240"/>
      <c r="AI86" s="239"/>
      <c r="AJ86" s="240"/>
      <c r="AK86" s="239" t="str">
        <f t="shared" si="15"/>
        <v/>
      </c>
      <c r="AL86" s="240"/>
      <c r="AM86" s="239"/>
      <c r="AN86" s="240"/>
      <c r="AO86" s="239"/>
      <c r="AP86" s="239" t="str">
        <f t="shared" si="16"/>
        <v>.</v>
      </c>
      <c r="AQ86" s="282"/>
      <c r="AR86" s="189"/>
      <c r="AS86" s="173"/>
      <c r="AT86" s="158"/>
      <c r="AU86" s="73"/>
      <c r="AV86" s="196"/>
    </row>
    <row r="87" spans="1:48" ht="23.5" thickBot="1" x14ac:dyDescent="0.3">
      <c r="A87" s="94" t="str">
        <f>MID(E87,FIND("(Q",E87)+1,8)</f>
        <v>Q8a.4.4a</v>
      </c>
      <c r="B87" s="87" t="s">
        <v>88</v>
      </c>
      <c r="C87" s="95" t="s">
        <v>300</v>
      </c>
      <c r="E87" s="566" t="s">
        <v>568</v>
      </c>
      <c r="F87" s="566"/>
      <c r="G87" s="566"/>
      <c r="H87" s="567"/>
      <c r="I87" s="415"/>
      <c r="J87" s="480"/>
      <c r="K87" s="481"/>
      <c r="L87" s="481"/>
      <c r="M87" s="482"/>
      <c r="N87" s="235" t="s">
        <v>1218</v>
      </c>
      <c r="O87" s="429" t="str">
        <f t="shared" ref="O87" si="17">IF(OR(B87="NI",B87="N"),"New question introduced in 2023 - Please answer this question for the year of the previous update in Column P",IF(B87="EC","Small changes were made to the question. Take extra care when validating the response in Column N. If necessary, please change your answer in Column P",""))</f>
        <v/>
      </c>
      <c r="P87" s="235"/>
      <c r="Q87" s="256"/>
      <c r="R87" s="274"/>
      <c r="S87" s="256"/>
      <c r="T87" s="274"/>
      <c r="U87" s="256"/>
      <c r="V87" s="256" t="str">
        <f t="shared" si="12"/>
        <v>https://www.legislation.gov.au/Details/C2015C00470</v>
      </c>
      <c r="W87" s="355"/>
      <c r="X87" s="483"/>
      <c r="Y87" s="484"/>
      <c r="Z87" s="484"/>
      <c r="AA87" s="485"/>
      <c r="AB87" s="257"/>
      <c r="AC87" s="257"/>
      <c r="AD87" s="258"/>
      <c r="AE87" s="258"/>
      <c r="AF87" s="259" t="str">
        <f t="shared" si="14"/>
        <v/>
      </c>
      <c r="AG87" s="260"/>
      <c r="AH87" s="261"/>
      <c r="AI87" s="239"/>
      <c r="AJ87" s="261"/>
      <c r="AK87" s="260" t="str">
        <f t="shared" si="15"/>
        <v/>
      </c>
      <c r="AL87" s="261"/>
      <c r="AM87" s="260"/>
      <c r="AN87" s="261"/>
      <c r="AO87" s="239"/>
      <c r="AP87" s="260" t="str">
        <f t="shared" si="16"/>
        <v>.</v>
      </c>
      <c r="AQ87" s="296"/>
      <c r="AR87" s="189"/>
      <c r="AS87" s="179"/>
      <c r="AT87" s="197"/>
      <c r="AU87" s="180"/>
      <c r="AV87" s="198"/>
    </row>
    <row r="88" spans="1:48" x14ac:dyDescent="0.25">
      <c r="D88" s="54"/>
      <c r="E88" s="54"/>
      <c r="F88" s="54"/>
      <c r="G88" s="54"/>
      <c r="H88" s="54"/>
      <c r="I88" s="75"/>
      <c r="J88" s="76"/>
      <c r="K88" s="76"/>
      <c r="L88" s="76"/>
      <c r="M88" s="486"/>
      <c r="N88" s="76"/>
      <c r="O88" s="76"/>
      <c r="P88" s="76"/>
      <c r="AB88" s="361"/>
      <c r="AC88" s="361"/>
      <c r="AI88" s="19"/>
      <c r="AO88" s="19"/>
    </row>
    <row r="89" spans="1:48" x14ac:dyDescent="0.25">
      <c r="A89" s="356"/>
      <c r="B89" s="356">
        <f>COUNTIF(B7:B87,"E")+ COUNTIF(B7:B87,"EC")+ COUNTIF(B7:B87,"N")+ COUNTIF(B7:B87,"ETS")</f>
        <v>42</v>
      </c>
      <c r="C89" s="356"/>
      <c r="I89" s="53"/>
      <c r="J89" s="53"/>
      <c r="K89" s="53"/>
      <c r="L89" s="53"/>
      <c r="M89" s="53"/>
      <c r="N89" s="53"/>
      <c r="O89" s="53"/>
      <c r="P89" s="53"/>
      <c r="Q89" s="60"/>
      <c r="R89" s="53"/>
      <c r="S89" s="60"/>
      <c r="T89" s="53"/>
      <c r="U89" s="60"/>
      <c r="V89" s="53"/>
      <c r="W89" s="43"/>
      <c r="X89" s="53"/>
      <c r="Y89" s="53"/>
      <c r="Z89" s="53"/>
      <c r="AA89" s="53"/>
      <c r="AB89" s="362"/>
      <c r="AC89" s="362"/>
      <c r="AD89" s="43"/>
      <c r="AE89" s="43"/>
      <c r="AF89" s="43"/>
      <c r="AG89" s="43"/>
      <c r="AH89" s="357"/>
      <c r="AI89" s="40"/>
      <c r="AJ89" s="40"/>
      <c r="AK89" s="40"/>
      <c r="AL89" s="40"/>
      <c r="AM89" s="43"/>
      <c r="AN89" s="43"/>
      <c r="AO89" s="43"/>
      <c r="AP89" s="43"/>
      <c r="AQ89" s="43"/>
      <c r="AR89" s="24"/>
      <c r="AS89" s="24">
        <f>COUNTIF(AS7:AS87,"x")</f>
        <v>0</v>
      </c>
      <c r="AT89" s="24">
        <f>AS89/B89</f>
        <v>0</v>
      </c>
      <c r="AU89" s="213"/>
      <c r="AV89" s="213"/>
    </row>
    <row r="90" spans="1:48" x14ac:dyDescent="0.25">
      <c r="B90" s="96"/>
      <c r="C90" s="97"/>
      <c r="AB90" s="361"/>
      <c r="AC90" s="361"/>
    </row>
    <row r="91" spans="1:48" x14ac:dyDescent="0.25">
      <c r="AB91" s="361"/>
      <c r="AC91" s="361"/>
      <c r="AR91" s="78"/>
      <c r="AS91" s="78"/>
      <c r="AT91" s="78"/>
      <c r="AU91" s="78"/>
      <c r="AV91" s="78"/>
    </row>
    <row r="92" spans="1:48" x14ac:dyDescent="0.25">
      <c r="H92" s="36"/>
      <c r="AB92" s="361"/>
      <c r="AC92" s="361"/>
      <c r="AR92" s="78"/>
      <c r="AS92" s="78"/>
      <c r="AT92" s="78"/>
      <c r="AU92" s="78"/>
      <c r="AV92" s="78"/>
    </row>
    <row r="93" spans="1:48" x14ac:dyDescent="0.25">
      <c r="H93" s="213"/>
      <c r="I93" s="40"/>
      <c r="J93" s="213"/>
      <c r="AB93" s="361"/>
      <c r="AC93" s="361"/>
      <c r="AR93" s="78"/>
      <c r="AS93" s="78"/>
      <c r="AT93" s="78"/>
      <c r="AU93" s="78"/>
      <c r="AV93" s="78"/>
    </row>
    <row r="94" spans="1:48" x14ac:dyDescent="0.25">
      <c r="H94" s="213"/>
      <c r="AB94" s="361"/>
      <c r="AC94" s="361"/>
      <c r="AR94" s="78"/>
      <c r="AS94" s="78"/>
      <c r="AT94" s="78"/>
      <c r="AU94" s="78"/>
      <c r="AV94" s="78"/>
    </row>
    <row r="95" spans="1:48" x14ac:dyDescent="0.25">
      <c r="H95" s="213"/>
      <c r="I95" s="40"/>
      <c r="J95" s="213"/>
      <c r="AB95" s="361"/>
      <c r="AC95" s="361"/>
      <c r="AR95" s="78"/>
      <c r="AS95" s="78"/>
      <c r="AT95" s="78"/>
      <c r="AU95" s="78"/>
      <c r="AV95" s="78"/>
    </row>
    <row r="96" spans="1:48" x14ac:dyDescent="0.25">
      <c r="AB96" s="361"/>
      <c r="AC96" s="361"/>
      <c r="AR96" s="78"/>
      <c r="AS96" s="78"/>
      <c r="AT96" s="78"/>
      <c r="AU96" s="78"/>
      <c r="AV96" s="78"/>
    </row>
    <row r="97" spans="28:48" x14ac:dyDescent="0.25">
      <c r="AB97" s="361"/>
      <c r="AC97" s="361"/>
      <c r="AR97" s="78"/>
      <c r="AS97" s="78"/>
      <c r="AT97" s="78"/>
      <c r="AU97" s="78"/>
      <c r="AV97" s="78"/>
    </row>
    <row r="98" spans="28:48" x14ac:dyDescent="0.25">
      <c r="AB98" s="361"/>
      <c r="AC98" s="361"/>
      <c r="AR98" s="78"/>
      <c r="AS98" s="78"/>
      <c r="AT98" s="78"/>
      <c r="AU98" s="78"/>
      <c r="AV98" s="78"/>
    </row>
    <row r="99" spans="28:48" x14ac:dyDescent="0.25">
      <c r="AB99" s="361"/>
      <c r="AC99" s="361"/>
      <c r="AR99" s="78"/>
      <c r="AS99" s="78"/>
      <c r="AT99" s="78"/>
      <c r="AU99" s="78"/>
      <c r="AV99" s="78"/>
    </row>
    <row r="100" spans="28:48" x14ac:dyDescent="0.25">
      <c r="AB100" s="361"/>
      <c r="AC100" s="361"/>
      <c r="AR100" s="78"/>
      <c r="AS100" s="78"/>
      <c r="AT100" s="78"/>
      <c r="AU100" s="78"/>
      <c r="AV100" s="78"/>
    </row>
    <row r="101" spans="28:48" x14ac:dyDescent="0.25">
      <c r="AB101" s="361"/>
      <c r="AC101" s="361"/>
      <c r="AR101" s="78"/>
      <c r="AS101" s="78"/>
      <c r="AT101" s="78"/>
      <c r="AU101" s="78"/>
      <c r="AV101" s="78"/>
    </row>
    <row r="102" spans="28:48" x14ac:dyDescent="0.25">
      <c r="AB102" s="361"/>
      <c r="AC102" s="361"/>
      <c r="AR102" s="78"/>
      <c r="AS102" s="78"/>
      <c r="AT102" s="78"/>
      <c r="AU102" s="78"/>
      <c r="AV102" s="78"/>
    </row>
    <row r="103" spans="28:48" x14ac:dyDescent="0.25">
      <c r="AB103" s="361"/>
      <c r="AC103" s="361"/>
      <c r="AR103" s="78"/>
      <c r="AS103" s="78"/>
      <c r="AT103" s="78"/>
      <c r="AU103" s="78"/>
      <c r="AV103" s="78"/>
    </row>
    <row r="104" spans="28:48" x14ac:dyDescent="0.25">
      <c r="AB104" s="361"/>
      <c r="AC104" s="361"/>
      <c r="AR104" s="78"/>
      <c r="AS104" s="78"/>
      <c r="AT104" s="78"/>
      <c r="AU104" s="78"/>
      <c r="AV104" s="78"/>
    </row>
    <row r="105" spans="28:48" x14ac:dyDescent="0.25">
      <c r="AB105" s="361"/>
      <c r="AC105" s="361"/>
      <c r="AR105" s="78"/>
      <c r="AS105" s="78"/>
      <c r="AT105" s="78"/>
      <c r="AU105" s="78"/>
      <c r="AV105" s="78"/>
    </row>
    <row r="106" spans="28:48" x14ac:dyDescent="0.25">
      <c r="AB106" s="361"/>
      <c r="AC106" s="361"/>
      <c r="AR106" s="78"/>
      <c r="AS106" s="78"/>
      <c r="AT106" s="78"/>
      <c r="AU106" s="78"/>
      <c r="AV106" s="78"/>
    </row>
    <row r="107" spans="28:48" x14ac:dyDescent="0.25">
      <c r="AB107" s="361"/>
      <c r="AC107" s="361"/>
      <c r="AR107" s="78"/>
      <c r="AS107" s="78"/>
      <c r="AT107" s="78"/>
      <c r="AU107" s="78"/>
      <c r="AV107" s="78"/>
    </row>
    <row r="108" spans="28:48" x14ac:dyDescent="0.25">
      <c r="AB108" s="361"/>
      <c r="AC108" s="361"/>
      <c r="AR108" s="78"/>
      <c r="AS108" s="78"/>
      <c r="AT108" s="78"/>
      <c r="AU108" s="78"/>
      <c r="AV108" s="78"/>
    </row>
    <row r="109" spans="28:48" x14ac:dyDescent="0.25">
      <c r="AB109" s="361"/>
      <c r="AC109" s="361"/>
      <c r="AR109" s="78"/>
      <c r="AS109" s="78"/>
      <c r="AT109" s="78"/>
      <c r="AU109" s="78"/>
      <c r="AV109" s="78"/>
    </row>
    <row r="110" spans="28:48" x14ac:dyDescent="0.25">
      <c r="AB110" s="361"/>
      <c r="AC110" s="361"/>
      <c r="AR110" s="78"/>
      <c r="AS110" s="78"/>
      <c r="AT110" s="78"/>
      <c r="AU110" s="78"/>
      <c r="AV110" s="78"/>
    </row>
    <row r="111" spans="28:48" x14ac:dyDescent="0.25">
      <c r="AB111" s="361"/>
      <c r="AC111" s="361"/>
      <c r="AR111" s="78"/>
      <c r="AS111" s="78"/>
      <c r="AT111" s="78"/>
      <c r="AU111" s="78"/>
      <c r="AV111" s="78"/>
    </row>
    <row r="112" spans="28:48" x14ac:dyDescent="0.25">
      <c r="AB112" s="361"/>
      <c r="AC112" s="361"/>
      <c r="AR112" s="78"/>
      <c r="AS112" s="78"/>
      <c r="AT112" s="78"/>
      <c r="AU112" s="78"/>
      <c r="AV112" s="78"/>
    </row>
    <row r="113" spans="28:48" x14ac:dyDescent="0.25">
      <c r="AB113" s="361"/>
      <c r="AC113" s="361"/>
      <c r="AR113" s="78"/>
      <c r="AS113" s="78"/>
      <c r="AT113" s="78"/>
      <c r="AU113" s="78"/>
      <c r="AV113" s="78"/>
    </row>
    <row r="114" spans="28:48" x14ac:dyDescent="0.25">
      <c r="AB114" s="361"/>
      <c r="AC114" s="361"/>
      <c r="AR114" s="78"/>
      <c r="AS114" s="78"/>
      <c r="AT114" s="78"/>
      <c r="AU114" s="78"/>
      <c r="AV114" s="78"/>
    </row>
    <row r="115" spans="28:48" x14ac:dyDescent="0.25">
      <c r="AB115" s="361"/>
      <c r="AC115" s="361"/>
      <c r="AR115" s="78"/>
      <c r="AS115" s="78"/>
      <c r="AT115" s="78"/>
      <c r="AU115" s="78"/>
      <c r="AV115" s="78"/>
    </row>
    <row r="116" spans="28:48" x14ac:dyDescent="0.25">
      <c r="AB116" s="361"/>
      <c r="AC116" s="361"/>
      <c r="AR116" s="78"/>
      <c r="AS116" s="78"/>
      <c r="AT116" s="78"/>
      <c r="AU116" s="78"/>
      <c r="AV116" s="78"/>
    </row>
    <row r="117" spans="28:48" x14ac:dyDescent="0.25">
      <c r="AB117" s="361"/>
      <c r="AC117" s="361"/>
      <c r="AR117" s="78"/>
      <c r="AS117" s="78"/>
      <c r="AT117" s="78"/>
      <c r="AU117" s="78"/>
      <c r="AV117" s="78"/>
    </row>
    <row r="118" spans="28:48" x14ac:dyDescent="0.25">
      <c r="AB118" s="361"/>
      <c r="AC118" s="361"/>
      <c r="AR118" s="78"/>
      <c r="AS118" s="78"/>
      <c r="AT118" s="78"/>
      <c r="AU118" s="78"/>
      <c r="AV118" s="78"/>
    </row>
    <row r="119" spans="28:48" x14ac:dyDescent="0.25">
      <c r="AB119" s="361"/>
      <c r="AC119" s="361"/>
      <c r="AR119" s="78"/>
      <c r="AS119" s="78"/>
      <c r="AT119" s="78"/>
      <c r="AU119" s="78"/>
      <c r="AV119" s="78"/>
    </row>
    <row r="120" spans="28:48" x14ac:dyDescent="0.25">
      <c r="AB120" s="361"/>
      <c r="AC120" s="361"/>
      <c r="AR120" s="78"/>
      <c r="AS120" s="78"/>
      <c r="AT120" s="78"/>
      <c r="AU120" s="78"/>
      <c r="AV120" s="78"/>
    </row>
    <row r="121" spans="28:48" x14ac:dyDescent="0.25">
      <c r="AB121" s="361"/>
      <c r="AC121" s="361"/>
      <c r="AR121" s="78"/>
      <c r="AS121" s="78"/>
      <c r="AT121" s="78"/>
      <c r="AU121" s="78"/>
      <c r="AV121" s="78"/>
    </row>
    <row r="122" spans="28:48" x14ac:dyDescent="0.25">
      <c r="AB122" s="361"/>
      <c r="AC122" s="361"/>
      <c r="AR122" s="78"/>
      <c r="AS122" s="78"/>
      <c r="AT122" s="78"/>
      <c r="AU122" s="78"/>
      <c r="AV122" s="78"/>
    </row>
    <row r="123" spans="28:48" x14ac:dyDescent="0.25">
      <c r="AB123" s="361"/>
      <c r="AC123" s="361"/>
      <c r="AR123" s="78"/>
      <c r="AS123" s="78"/>
      <c r="AT123" s="78"/>
      <c r="AU123" s="78"/>
      <c r="AV123" s="78"/>
    </row>
    <row r="124" spans="28:48" x14ac:dyDescent="0.25">
      <c r="AB124" s="361"/>
      <c r="AC124" s="361"/>
      <c r="AR124" s="78"/>
      <c r="AS124" s="78"/>
      <c r="AT124" s="78"/>
      <c r="AU124" s="78"/>
      <c r="AV124" s="78"/>
    </row>
    <row r="125" spans="28:48" x14ac:dyDescent="0.25">
      <c r="AB125" s="361"/>
      <c r="AC125" s="361"/>
      <c r="AR125" s="78"/>
      <c r="AS125" s="78"/>
      <c r="AT125" s="78"/>
      <c r="AU125" s="78"/>
      <c r="AV125" s="78"/>
    </row>
    <row r="126" spans="28:48" x14ac:dyDescent="0.25">
      <c r="AB126" s="361"/>
      <c r="AC126" s="361"/>
      <c r="AR126" s="78"/>
      <c r="AS126" s="78"/>
      <c r="AT126" s="78"/>
      <c r="AU126" s="78"/>
      <c r="AV126" s="78"/>
    </row>
    <row r="127" spans="28:48" x14ac:dyDescent="0.25">
      <c r="AB127" s="361"/>
      <c r="AC127" s="361"/>
      <c r="AR127" s="78"/>
      <c r="AS127" s="78"/>
      <c r="AT127" s="78"/>
      <c r="AU127" s="78"/>
      <c r="AV127" s="78"/>
    </row>
    <row r="128" spans="28:48" x14ac:dyDescent="0.25">
      <c r="AB128" s="361"/>
      <c r="AC128" s="361"/>
      <c r="AR128" s="78"/>
      <c r="AS128" s="78"/>
      <c r="AT128" s="78"/>
      <c r="AU128" s="78"/>
      <c r="AV128" s="78"/>
    </row>
    <row r="129" spans="28:48" x14ac:dyDescent="0.25">
      <c r="AB129" s="361"/>
      <c r="AC129" s="361"/>
      <c r="AR129" s="78"/>
      <c r="AS129" s="78"/>
      <c r="AT129" s="78"/>
      <c r="AU129" s="78"/>
      <c r="AV129" s="78"/>
    </row>
    <row r="130" spans="28:48" x14ac:dyDescent="0.25">
      <c r="AB130" s="361"/>
      <c r="AC130" s="361"/>
      <c r="AR130" s="78"/>
      <c r="AS130" s="78"/>
      <c r="AT130" s="78"/>
      <c r="AU130" s="78"/>
      <c r="AV130" s="78"/>
    </row>
    <row r="131" spans="28:48" x14ac:dyDescent="0.25">
      <c r="AB131" s="361"/>
      <c r="AC131" s="361"/>
      <c r="AR131" s="78"/>
      <c r="AS131" s="78"/>
      <c r="AT131" s="78"/>
      <c r="AU131" s="78"/>
      <c r="AV131" s="78"/>
    </row>
    <row r="132" spans="28:48" x14ac:dyDescent="0.25">
      <c r="AB132" s="361"/>
      <c r="AC132" s="361"/>
      <c r="AR132" s="78"/>
      <c r="AS132" s="78"/>
      <c r="AT132" s="78"/>
      <c r="AU132" s="78"/>
      <c r="AV132" s="78"/>
    </row>
    <row r="133" spans="28:48" x14ac:dyDescent="0.25">
      <c r="AB133" s="361"/>
      <c r="AC133" s="361"/>
      <c r="AR133" s="78"/>
      <c r="AS133" s="78"/>
      <c r="AT133" s="78"/>
      <c r="AU133" s="78"/>
      <c r="AV133" s="78"/>
    </row>
    <row r="134" spans="28:48" x14ac:dyDescent="0.25">
      <c r="AB134" s="361"/>
      <c r="AC134" s="361"/>
      <c r="AR134" s="78"/>
      <c r="AS134" s="78"/>
      <c r="AT134" s="78"/>
      <c r="AU134" s="78"/>
      <c r="AV134" s="78"/>
    </row>
    <row r="135" spans="28:48" x14ac:dyDescent="0.25">
      <c r="AB135" s="361"/>
      <c r="AC135" s="361"/>
      <c r="AR135" s="78"/>
      <c r="AS135" s="78"/>
      <c r="AT135" s="78"/>
      <c r="AU135" s="78"/>
      <c r="AV135" s="78"/>
    </row>
    <row r="136" spans="28:48" x14ac:dyDescent="0.25">
      <c r="AB136" s="361"/>
      <c r="AC136" s="361"/>
      <c r="AR136" s="78"/>
      <c r="AS136" s="78"/>
      <c r="AT136" s="78"/>
      <c r="AU136" s="78"/>
      <c r="AV136" s="78"/>
    </row>
    <row r="137" spans="28:48" x14ac:dyDescent="0.25">
      <c r="AB137" s="361"/>
      <c r="AC137" s="361"/>
      <c r="AR137" s="78"/>
      <c r="AS137" s="78"/>
      <c r="AT137" s="78"/>
      <c r="AU137" s="78"/>
      <c r="AV137" s="78"/>
    </row>
    <row r="138" spans="28:48" x14ac:dyDescent="0.25">
      <c r="AB138" s="361"/>
      <c r="AC138" s="361"/>
      <c r="AR138" s="78"/>
      <c r="AS138" s="78"/>
      <c r="AT138" s="78"/>
      <c r="AU138" s="78"/>
      <c r="AV138" s="78"/>
    </row>
    <row r="139" spans="28:48" x14ac:dyDescent="0.25">
      <c r="AB139" s="361"/>
      <c r="AC139" s="361"/>
      <c r="AR139" s="78"/>
      <c r="AS139" s="78"/>
      <c r="AT139" s="78"/>
      <c r="AU139" s="78"/>
      <c r="AV139" s="78"/>
    </row>
    <row r="140" spans="28:48" x14ac:dyDescent="0.25">
      <c r="AB140" s="361"/>
      <c r="AC140" s="361"/>
      <c r="AR140" s="78"/>
      <c r="AS140" s="78"/>
      <c r="AT140" s="78"/>
      <c r="AU140" s="78"/>
      <c r="AV140" s="78"/>
    </row>
    <row r="141" spans="28:48" x14ac:dyDescent="0.25">
      <c r="AB141" s="361"/>
      <c r="AC141" s="361"/>
      <c r="AR141" s="78"/>
      <c r="AS141" s="78"/>
      <c r="AT141" s="78"/>
      <c r="AU141" s="78"/>
      <c r="AV141" s="78"/>
    </row>
    <row r="142" spans="28:48" x14ac:dyDescent="0.25">
      <c r="AB142" s="361"/>
      <c r="AC142" s="361"/>
      <c r="AR142" s="78"/>
      <c r="AS142" s="78"/>
      <c r="AT142" s="78"/>
      <c r="AU142" s="78"/>
      <c r="AV142" s="78"/>
    </row>
    <row r="143" spans="28:48" x14ac:dyDescent="0.25">
      <c r="AB143" s="361"/>
      <c r="AC143" s="361"/>
      <c r="AR143" s="78"/>
      <c r="AS143" s="78"/>
      <c r="AT143" s="78"/>
      <c r="AU143" s="78"/>
      <c r="AV143" s="78"/>
    </row>
    <row r="144" spans="28:48" x14ac:dyDescent="0.25">
      <c r="AB144" s="361"/>
      <c r="AC144" s="361"/>
      <c r="AR144" s="78"/>
      <c r="AS144" s="78"/>
      <c r="AT144" s="78"/>
      <c r="AU144" s="78"/>
      <c r="AV144" s="78"/>
    </row>
    <row r="145" spans="28:48" x14ac:dyDescent="0.25">
      <c r="AB145" s="361"/>
      <c r="AC145" s="361"/>
      <c r="AR145" s="78"/>
      <c r="AS145" s="78"/>
      <c r="AT145" s="78"/>
      <c r="AU145" s="78"/>
      <c r="AV145" s="78"/>
    </row>
    <row r="146" spans="28:48" x14ac:dyDescent="0.25">
      <c r="AB146" s="361"/>
      <c r="AC146" s="361"/>
      <c r="AR146" s="78"/>
      <c r="AS146" s="78"/>
      <c r="AT146" s="78"/>
      <c r="AU146" s="78"/>
      <c r="AV146" s="78"/>
    </row>
    <row r="147" spans="28:48" x14ac:dyDescent="0.25">
      <c r="AB147" s="361"/>
      <c r="AC147" s="361"/>
      <c r="AR147" s="78"/>
      <c r="AS147" s="78"/>
      <c r="AT147" s="78"/>
      <c r="AU147" s="78"/>
      <c r="AV147" s="78"/>
    </row>
    <row r="148" spans="28:48" x14ac:dyDescent="0.25">
      <c r="AB148" s="361"/>
      <c r="AC148" s="361"/>
      <c r="AR148" s="78"/>
      <c r="AS148" s="78"/>
      <c r="AT148" s="78"/>
      <c r="AU148" s="78"/>
      <c r="AV148" s="78"/>
    </row>
    <row r="149" spans="28:48" x14ac:dyDescent="0.25">
      <c r="AB149" s="361"/>
      <c r="AC149" s="361"/>
      <c r="AR149" s="78"/>
      <c r="AS149" s="78"/>
      <c r="AT149" s="78"/>
      <c r="AU149" s="78"/>
      <c r="AV149" s="78"/>
    </row>
    <row r="150" spans="28:48" x14ac:dyDescent="0.25">
      <c r="AB150" s="361"/>
      <c r="AC150" s="361"/>
      <c r="AR150" s="78"/>
      <c r="AS150" s="78"/>
      <c r="AT150" s="78"/>
      <c r="AU150" s="78"/>
      <c r="AV150" s="78"/>
    </row>
    <row r="151" spans="28:48" x14ac:dyDescent="0.25">
      <c r="AB151" s="361"/>
      <c r="AC151" s="361"/>
      <c r="AR151" s="78"/>
      <c r="AS151" s="78"/>
      <c r="AT151" s="78"/>
      <c r="AU151" s="78"/>
      <c r="AV151" s="78"/>
    </row>
    <row r="152" spans="28:48" x14ac:dyDescent="0.25">
      <c r="AB152" s="361"/>
      <c r="AC152" s="361"/>
      <c r="AR152" s="78"/>
      <c r="AS152" s="78"/>
      <c r="AT152" s="78"/>
      <c r="AU152" s="78"/>
      <c r="AV152" s="78"/>
    </row>
    <row r="153" spans="28:48" x14ac:dyDescent="0.25">
      <c r="AB153" s="361"/>
      <c r="AC153" s="361"/>
      <c r="AR153" s="78"/>
      <c r="AS153" s="78"/>
      <c r="AT153" s="78"/>
      <c r="AU153" s="78"/>
      <c r="AV153" s="78"/>
    </row>
    <row r="154" spans="28:48" x14ac:dyDescent="0.25">
      <c r="AB154" s="361"/>
      <c r="AC154" s="361"/>
      <c r="AR154" s="78"/>
      <c r="AS154" s="78"/>
      <c r="AT154" s="78"/>
      <c r="AU154" s="78"/>
      <c r="AV154" s="78"/>
    </row>
    <row r="155" spans="28:48" x14ac:dyDescent="0.25">
      <c r="AB155" s="361"/>
      <c r="AC155" s="361"/>
      <c r="AR155" s="78"/>
      <c r="AS155" s="78"/>
      <c r="AT155" s="78"/>
      <c r="AU155" s="78"/>
      <c r="AV155" s="78"/>
    </row>
    <row r="156" spans="28:48" x14ac:dyDescent="0.25">
      <c r="AB156" s="361"/>
      <c r="AC156" s="361"/>
      <c r="AR156" s="78"/>
      <c r="AS156" s="78"/>
      <c r="AT156" s="78"/>
      <c r="AU156" s="78"/>
      <c r="AV156" s="78"/>
    </row>
    <row r="157" spans="28:48" x14ac:dyDescent="0.25">
      <c r="AB157" s="361"/>
      <c r="AC157" s="361"/>
      <c r="AR157" s="78"/>
      <c r="AS157" s="78"/>
      <c r="AT157" s="78"/>
      <c r="AU157" s="78"/>
      <c r="AV157" s="78"/>
    </row>
    <row r="158" spans="28:48" x14ac:dyDescent="0.25">
      <c r="AB158" s="361"/>
      <c r="AC158" s="361"/>
      <c r="AR158" s="78"/>
      <c r="AS158" s="78"/>
      <c r="AT158" s="78"/>
      <c r="AU158" s="78"/>
      <c r="AV158" s="78"/>
    </row>
    <row r="159" spans="28:48" x14ac:dyDescent="0.25">
      <c r="AB159" s="361"/>
      <c r="AC159" s="361"/>
      <c r="AR159" s="78"/>
      <c r="AS159" s="78"/>
      <c r="AT159" s="78"/>
      <c r="AU159" s="78"/>
      <c r="AV159" s="78"/>
    </row>
    <row r="160" spans="28:48" x14ac:dyDescent="0.25">
      <c r="AB160" s="361"/>
      <c r="AC160" s="361"/>
      <c r="AR160" s="78"/>
      <c r="AS160" s="78"/>
      <c r="AT160" s="78"/>
      <c r="AU160" s="78"/>
      <c r="AV160" s="78"/>
    </row>
    <row r="161" spans="28:48" x14ac:dyDescent="0.25">
      <c r="AB161" s="361"/>
      <c r="AC161" s="361"/>
      <c r="AR161" s="78"/>
      <c r="AS161" s="78"/>
      <c r="AT161" s="78"/>
      <c r="AU161" s="78"/>
      <c r="AV161" s="78"/>
    </row>
    <row r="162" spans="28:48" x14ac:dyDescent="0.25">
      <c r="AB162" s="361"/>
      <c r="AC162" s="361"/>
      <c r="AR162" s="78"/>
      <c r="AS162" s="78"/>
      <c r="AT162" s="78"/>
      <c r="AU162" s="78"/>
      <c r="AV162" s="78"/>
    </row>
    <row r="163" spans="28:48" x14ac:dyDescent="0.25">
      <c r="AB163" s="361"/>
      <c r="AC163" s="361"/>
      <c r="AR163" s="78"/>
      <c r="AS163" s="78"/>
      <c r="AT163" s="78"/>
      <c r="AU163" s="78"/>
      <c r="AV163" s="78"/>
    </row>
    <row r="164" spans="28:48" x14ac:dyDescent="0.25">
      <c r="AB164" s="361"/>
      <c r="AC164" s="361"/>
      <c r="AR164" s="78"/>
      <c r="AS164" s="78"/>
      <c r="AT164" s="78"/>
      <c r="AU164" s="78"/>
      <c r="AV164" s="78"/>
    </row>
    <row r="165" spans="28:48" x14ac:dyDescent="0.25">
      <c r="AB165" s="361"/>
      <c r="AC165" s="361"/>
      <c r="AR165" s="78"/>
      <c r="AS165" s="78"/>
      <c r="AT165" s="78"/>
      <c r="AU165" s="78"/>
      <c r="AV165" s="78"/>
    </row>
    <row r="166" spans="28:48" x14ac:dyDescent="0.25">
      <c r="AB166" s="361"/>
      <c r="AC166" s="361"/>
      <c r="AR166" s="78"/>
      <c r="AS166" s="78"/>
      <c r="AT166" s="78"/>
      <c r="AU166" s="78"/>
      <c r="AV166" s="78"/>
    </row>
    <row r="167" spans="28:48" x14ac:dyDescent="0.25">
      <c r="AB167" s="361"/>
      <c r="AC167" s="361"/>
      <c r="AR167" s="78"/>
      <c r="AS167" s="78"/>
      <c r="AT167" s="78"/>
      <c r="AU167" s="78"/>
      <c r="AV167" s="78"/>
    </row>
    <row r="168" spans="28:48" x14ac:dyDescent="0.25">
      <c r="AB168" s="361"/>
      <c r="AC168" s="361"/>
      <c r="AR168" s="78"/>
      <c r="AS168" s="78"/>
      <c r="AT168" s="78"/>
      <c r="AU168" s="78"/>
      <c r="AV168" s="78"/>
    </row>
    <row r="169" spans="28:48" x14ac:dyDescent="0.25">
      <c r="AB169" s="361"/>
      <c r="AC169" s="361"/>
      <c r="AR169" s="78"/>
      <c r="AS169" s="78"/>
      <c r="AT169" s="78"/>
      <c r="AU169" s="78"/>
      <c r="AV169" s="78"/>
    </row>
    <row r="170" spans="28:48" x14ac:dyDescent="0.25">
      <c r="AB170" s="361"/>
      <c r="AC170" s="361"/>
      <c r="AR170" s="78"/>
      <c r="AS170" s="78"/>
      <c r="AT170" s="78"/>
      <c r="AU170" s="78"/>
      <c r="AV170" s="78"/>
    </row>
    <row r="171" spans="28:48" x14ac:dyDescent="0.25">
      <c r="AB171" s="361"/>
      <c r="AC171" s="361"/>
      <c r="AR171" s="78"/>
      <c r="AS171" s="78"/>
      <c r="AT171" s="78"/>
      <c r="AU171" s="78"/>
      <c r="AV171" s="78"/>
    </row>
    <row r="172" spans="28:48" x14ac:dyDescent="0.25">
      <c r="AB172" s="361"/>
      <c r="AC172" s="361"/>
      <c r="AR172" s="78"/>
      <c r="AS172" s="78"/>
      <c r="AT172" s="78"/>
      <c r="AU172" s="78"/>
      <c r="AV172" s="78"/>
    </row>
    <row r="173" spans="28:48" x14ac:dyDescent="0.25">
      <c r="AB173" s="361"/>
      <c r="AC173" s="361"/>
      <c r="AR173" s="78"/>
      <c r="AS173" s="78"/>
      <c r="AT173" s="78"/>
      <c r="AU173" s="78"/>
      <c r="AV173" s="78"/>
    </row>
    <row r="174" spans="28:48" x14ac:dyDescent="0.25">
      <c r="AB174" s="361"/>
      <c r="AC174" s="361"/>
      <c r="AR174" s="78"/>
      <c r="AS174" s="78"/>
      <c r="AT174" s="78"/>
      <c r="AU174" s="78"/>
      <c r="AV174" s="78"/>
    </row>
    <row r="175" spans="28:48" x14ac:dyDescent="0.25">
      <c r="AB175" s="361"/>
      <c r="AC175" s="361"/>
      <c r="AR175" s="78"/>
      <c r="AS175" s="78"/>
      <c r="AT175" s="78"/>
      <c r="AU175" s="78"/>
      <c r="AV175" s="78"/>
    </row>
    <row r="176" spans="28:48" x14ac:dyDescent="0.25">
      <c r="AB176" s="361"/>
      <c r="AC176" s="361"/>
      <c r="AR176" s="78"/>
      <c r="AS176" s="78"/>
      <c r="AT176" s="78"/>
      <c r="AU176" s="78"/>
      <c r="AV176" s="78"/>
    </row>
    <row r="177" spans="28:48" x14ac:dyDescent="0.25">
      <c r="AB177" s="361"/>
      <c r="AC177" s="361"/>
      <c r="AR177" s="78"/>
      <c r="AS177" s="78"/>
      <c r="AT177" s="78"/>
      <c r="AU177" s="78"/>
      <c r="AV177" s="78"/>
    </row>
    <row r="178" spans="28:48" x14ac:dyDescent="0.25">
      <c r="AB178" s="361"/>
      <c r="AC178" s="361"/>
      <c r="AR178" s="78"/>
      <c r="AS178" s="78"/>
      <c r="AT178" s="78"/>
      <c r="AU178" s="78"/>
      <c r="AV178" s="78"/>
    </row>
    <row r="179" spans="28:48" x14ac:dyDescent="0.25">
      <c r="AB179" s="361"/>
      <c r="AC179" s="361"/>
      <c r="AR179" s="78"/>
      <c r="AS179" s="78"/>
      <c r="AT179" s="78"/>
      <c r="AU179" s="78"/>
      <c r="AV179" s="78"/>
    </row>
    <row r="180" spans="28:48" x14ac:dyDescent="0.25">
      <c r="AB180" s="361"/>
      <c r="AC180" s="361"/>
      <c r="AR180" s="78"/>
      <c r="AS180" s="78"/>
      <c r="AT180" s="78"/>
      <c r="AU180" s="78"/>
      <c r="AV180" s="78"/>
    </row>
    <row r="181" spans="28:48" x14ac:dyDescent="0.25">
      <c r="AB181" s="361"/>
      <c r="AC181" s="361"/>
      <c r="AR181" s="78"/>
      <c r="AS181" s="78"/>
      <c r="AT181" s="78"/>
      <c r="AU181" s="78"/>
      <c r="AV181" s="78"/>
    </row>
    <row r="182" spans="28:48" x14ac:dyDescent="0.25">
      <c r="AB182" s="361"/>
      <c r="AC182" s="361"/>
      <c r="AR182" s="78"/>
      <c r="AS182" s="78"/>
      <c r="AT182" s="78"/>
      <c r="AU182" s="78"/>
      <c r="AV182" s="78"/>
    </row>
    <row r="183" spans="28:48" x14ac:dyDescent="0.25">
      <c r="AB183" s="361"/>
      <c r="AC183" s="361"/>
      <c r="AR183" s="78"/>
      <c r="AS183" s="78"/>
      <c r="AT183" s="78"/>
      <c r="AU183" s="78"/>
      <c r="AV183" s="78"/>
    </row>
    <row r="184" spans="28:48" x14ac:dyDescent="0.25">
      <c r="AB184" s="361"/>
      <c r="AC184" s="361"/>
      <c r="AR184" s="78"/>
      <c r="AS184" s="78"/>
      <c r="AT184" s="78"/>
      <c r="AU184" s="78"/>
      <c r="AV184" s="78"/>
    </row>
    <row r="185" spans="28:48" x14ac:dyDescent="0.25">
      <c r="AB185" s="361"/>
      <c r="AC185" s="361"/>
      <c r="AR185" s="78"/>
      <c r="AS185" s="78"/>
      <c r="AT185" s="78"/>
      <c r="AU185" s="78"/>
      <c r="AV185" s="78"/>
    </row>
    <row r="186" spans="28:48" x14ac:dyDescent="0.25">
      <c r="AB186" s="361"/>
      <c r="AC186" s="361"/>
      <c r="AR186" s="78"/>
      <c r="AS186" s="78"/>
      <c r="AT186" s="78"/>
      <c r="AU186" s="78"/>
      <c r="AV186" s="78"/>
    </row>
    <row r="187" spans="28:48" x14ac:dyDescent="0.25">
      <c r="AB187" s="361"/>
      <c r="AC187" s="361"/>
      <c r="AR187" s="78"/>
      <c r="AS187" s="78"/>
      <c r="AT187" s="78"/>
      <c r="AU187" s="78"/>
      <c r="AV187" s="78"/>
    </row>
    <row r="188" spans="28:48" x14ac:dyDescent="0.25">
      <c r="AB188" s="361"/>
      <c r="AC188" s="361"/>
      <c r="AR188" s="78"/>
      <c r="AS188" s="78"/>
      <c r="AT188" s="78"/>
      <c r="AU188" s="78"/>
      <c r="AV188" s="78"/>
    </row>
    <row r="189" spans="28:48" x14ac:dyDescent="0.25">
      <c r="AB189" s="361"/>
      <c r="AC189" s="361"/>
      <c r="AR189" s="78"/>
      <c r="AS189" s="78"/>
      <c r="AT189" s="78"/>
      <c r="AU189" s="78"/>
      <c r="AV189" s="78"/>
    </row>
    <row r="190" spans="28:48" x14ac:dyDescent="0.25">
      <c r="AB190" s="361"/>
      <c r="AC190" s="361"/>
      <c r="AR190" s="78"/>
      <c r="AS190" s="78"/>
      <c r="AT190" s="78"/>
      <c r="AU190" s="78"/>
      <c r="AV190" s="78"/>
    </row>
    <row r="191" spans="28:48" x14ac:dyDescent="0.25">
      <c r="AB191" s="361"/>
      <c r="AC191" s="361"/>
      <c r="AR191" s="78"/>
      <c r="AS191" s="78"/>
      <c r="AT191" s="78"/>
      <c r="AU191" s="78"/>
      <c r="AV191" s="78"/>
    </row>
    <row r="192" spans="28:48" x14ac:dyDescent="0.25">
      <c r="AB192" s="361"/>
      <c r="AC192" s="361"/>
      <c r="AR192" s="78"/>
      <c r="AS192" s="78"/>
      <c r="AT192" s="78"/>
      <c r="AU192" s="78"/>
      <c r="AV192" s="78"/>
    </row>
    <row r="193" spans="28:48" x14ac:dyDescent="0.25">
      <c r="AB193" s="361"/>
      <c r="AC193" s="361"/>
      <c r="AR193" s="78"/>
      <c r="AS193" s="78"/>
      <c r="AT193" s="78"/>
      <c r="AU193" s="78"/>
      <c r="AV193" s="78"/>
    </row>
    <row r="194" spans="28:48" x14ac:dyDescent="0.25">
      <c r="AB194" s="361"/>
      <c r="AC194" s="361"/>
    </row>
    <row r="195" spans="28:48" x14ac:dyDescent="0.25">
      <c r="AB195" s="361"/>
      <c r="AC195" s="361"/>
    </row>
    <row r="196" spans="28:48" x14ac:dyDescent="0.25">
      <c r="AB196" s="361"/>
      <c r="AC196" s="361"/>
    </row>
    <row r="197" spans="28:48" x14ac:dyDescent="0.25">
      <c r="AB197" s="361"/>
      <c r="AC197" s="361"/>
    </row>
    <row r="198" spans="28:48" x14ac:dyDescent="0.25">
      <c r="AB198" s="361"/>
      <c r="AC198" s="361"/>
    </row>
    <row r="199" spans="28:48" x14ac:dyDescent="0.25">
      <c r="AB199" s="361"/>
      <c r="AC199" s="361"/>
    </row>
    <row r="200" spans="28:48" x14ac:dyDescent="0.25">
      <c r="AB200" s="361"/>
      <c r="AC200" s="361"/>
    </row>
    <row r="201" spans="28:48" x14ac:dyDescent="0.25">
      <c r="AB201" s="361"/>
      <c r="AC201" s="361"/>
    </row>
    <row r="202" spans="28:48" x14ac:dyDescent="0.25">
      <c r="AB202" s="361"/>
      <c r="AC202" s="361"/>
    </row>
    <row r="203" spans="28:48" x14ac:dyDescent="0.25">
      <c r="AB203" s="361"/>
      <c r="AC203" s="361"/>
    </row>
    <row r="204" spans="28:48" x14ac:dyDescent="0.25">
      <c r="AB204" s="361"/>
      <c r="AC204" s="361"/>
    </row>
    <row r="205" spans="28:48" x14ac:dyDescent="0.25">
      <c r="AB205" s="361"/>
      <c r="AC205" s="361"/>
    </row>
    <row r="206" spans="28:48" x14ac:dyDescent="0.25">
      <c r="AB206" s="361"/>
      <c r="AC206" s="361"/>
    </row>
    <row r="207" spans="28:48" x14ac:dyDescent="0.25">
      <c r="AB207" s="361"/>
      <c r="AC207" s="361"/>
    </row>
    <row r="208" spans="28:48" x14ac:dyDescent="0.25">
      <c r="AB208" s="361"/>
      <c r="AC208" s="361"/>
    </row>
    <row r="209" spans="28:29" x14ac:dyDescent="0.25">
      <c r="AB209" s="361"/>
      <c r="AC209" s="361"/>
    </row>
    <row r="210" spans="28:29" x14ac:dyDescent="0.25">
      <c r="AB210" s="361"/>
      <c r="AC210" s="361"/>
    </row>
    <row r="211" spans="28:29" x14ac:dyDescent="0.25">
      <c r="AB211" s="361"/>
      <c r="AC211" s="361"/>
    </row>
    <row r="212" spans="28:29" x14ac:dyDescent="0.25">
      <c r="AB212" s="361"/>
      <c r="AC212" s="361"/>
    </row>
    <row r="213" spans="28:29" x14ac:dyDescent="0.25">
      <c r="AB213" s="361"/>
      <c r="AC213" s="361"/>
    </row>
    <row r="214" spans="28:29" x14ac:dyDescent="0.25">
      <c r="AB214" s="361"/>
      <c r="AC214" s="361"/>
    </row>
    <row r="215" spans="28:29" x14ac:dyDescent="0.25">
      <c r="AB215" s="361"/>
      <c r="AC215" s="361"/>
    </row>
    <row r="216" spans="28:29" x14ac:dyDescent="0.25">
      <c r="AB216" s="361"/>
      <c r="AC216" s="361"/>
    </row>
    <row r="217" spans="28:29" x14ac:dyDescent="0.25">
      <c r="AB217" s="361"/>
      <c r="AC217" s="361"/>
    </row>
    <row r="218" spans="28:29" x14ac:dyDescent="0.25">
      <c r="AB218" s="361"/>
      <c r="AC218" s="361"/>
    </row>
    <row r="219" spans="28:29" x14ac:dyDescent="0.25">
      <c r="AB219" s="361"/>
      <c r="AC219" s="361"/>
    </row>
    <row r="220" spans="28:29" x14ac:dyDescent="0.25">
      <c r="AB220" s="361"/>
      <c r="AC220" s="361"/>
    </row>
    <row r="221" spans="28:29" x14ac:dyDescent="0.25">
      <c r="AB221" s="361"/>
      <c r="AC221" s="361"/>
    </row>
    <row r="222" spans="28:29" x14ac:dyDescent="0.25">
      <c r="AB222" s="361"/>
      <c r="AC222" s="361"/>
    </row>
    <row r="223" spans="28:29" x14ac:dyDescent="0.25">
      <c r="AB223" s="361"/>
      <c r="AC223" s="361"/>
    </row>
    <row r="224" spans="28:29" x14ac:dyDescent="0.25">
      <c r="AB224" s="361"/>
      <c r="AC224" s="361"/>
    </row>
    <row r="225" spans="28:29" x14ac:dyDescent="0.25">
      <c r="AB225" s="361"/>
      <c r="AC225" s="361"/>
    </row>
    <row r="226" spans="28:29" x14ac:dyDescent="0.25">
      <c r="AB226" s="361"/>
      <c r="AC226" s="361"/>
    </row>
    <row r="227" spans="28:29" x14ac:dyDescent="0.25">
      <c r="AB227" s="361"/>
      <c r="AC227" s="361"/>
    </row>
    <row r="228" spans="28:29" x14ac:dyDescent="0.25">
      <c r="AB228" s="361"/>
      <c r="AC228" s="361"/>
    </row>
    <row r="229" spans="28:29" x14ac:dyDescent="0.25">
      <c r="AB229" s="361"/>
      <c r="AC229" s="361"/>
    </row>
    <row r="230" spans="28:29" x14ac:dyDescent="0.25">
      <c r="AB230" s="361"/>
      <c r="AC230" s="361"/>
    </row>
    <row r="231" spans="28:29" x14ac:dyDescent="0.25">
      <c r="AB231" s="361"/>
      <c r="AC231" s="361"/>
    </row>
    <row r="232" spans="28:29" x14ac:dyDescent="0.25">
      <c r="AB232" s="361"/>
      <c r="AC232" s="361"/>
    </row>
    <row r="233" spans="28:29" x14ac:dyDescent="0.25">
      <c r="AB233" s="361"/>
      <c r="AC233" s="361"/>
    </row>
    <row r="234" spans="28:29" x14ac:dyDescent="0.25">
      <c r="AB234" s="361"/>
      <c r="AC234" s="361"/>
    </row>
    <row r="235" spans="28:29" x14ac:dyDescent="0.25">
      <c r="AB235" s="361"/>
      <c r="AC235" s="361"/>
    </row>
    <row r="236" spans="28:29" x14ac:dyDescent="0.25">
      <c r="AB236" s="361"/>
      <c r="AC236" s="361"/>
    </row>
    <row r="237" spans="28:29" x14ac:dyDescent="0.25">
      <c r="AB237" s="361"/>
      <c r="AC237" s="361"/>
    </row>
    <row r="238" spans="28:29" x14ac:dyDescent="0.25">
      <c r="AB238" s="361"/>
      <c r="AC238" s="361"/>
    </row>
    <row r="239" spans="28:29" x14ac:dyDescent="0.25">
      <c r="AB239" s="361"/>
      <c r="AC239" s="361"/>
    </row>
    <row r="240" spans="28:29" x14ac:dyDescent="0.25">
      <c r="AB240" s="361"/>
      <c r="AC240" s="361"/>
    </row>
    <row r="241" spans="28:29" x14ac:dyDescent="0.25">
      <c r="AB241" s="361"/>
      <c r="AC241" s="361"/>
    </row>
    <row r="242" spans="28:29" x14ac:dyDescent="0.25">
      <c r="AB242" s="361"/>
      <c r="AC242" s="361"/>
    </row>
    <row r="243" spans="28:29" x14ac:dyDescent="0.25">
      <c r="AB243" s="361"/>
      <c r="AC243" s="361"/>
    </row>
    <row r="244" spans="28:29" x14ac:dyDescent="0.25">
      <c r="AB244" s="361"/>
      <c r="AC244" s="361"/>
    </row>
    <row r="245" spans="28:29" x14ac:dyDescent="0.25">
      <c r="AB245" s="361"/>
      <c r="AC245" s="361"/>
    </row>
    <row r="246" spans="28:29" x14ac:dyDescent="0.25">
      <c r="AB246" s="361"/>
      <c r="AC246" s="361"/>
    </row>
    <row r="247" spans="28:29" x14ac:dyDescent="0.25">
      <c r="AB247" s="361"/>
      <c r="AC247" s="361"/>
    </row>
    <row r="248" spans="28:29" x14ac:dyDescent="0.25">
      <c r="AB248" s="361"/>
      <c r="AC248" s="361"/>
    </row>
    <row r="249" spans="28:29" x14ac:dyDescent="0.25">
      <c r="AB249" s="361"/>
      <c r="AC249" s="361"/>
    </row>
    <row r="250" spans="28:29" x14ac:dyDescent="0.25">
      <c r="AB250" s="361"/>
      <c r="AC250" s="361"/>
    </row>
    <row r="251" spans="28:29" x14ac:dyDescent="0.25">
      <c r="AB251" s="361"/>
      <c r="AC251" s="361"/>
    </row>
    <row r="252" spans="28:29" x14ac:dyDescent="0.25">
      <c r="AB252" s="361"/>
      <c r="AC252" s="361"/>
    </row>
    <row r="253" spans="28:29" x14ac:dyDescent="0.25">
      <c r="AB253" s="361"/>
      <c r="AC253" s="361"/>
    </row>
    <row r="254" spans="28:29" x14ac:dyDescent="0.25">
      <c r="AB254" s="361"/>
      <c r="AC254" s="361"/>
    </row>
    <row r="255" spans="28:29" x14ac:dyDescent="0.25">
      <c r="AB255" s="361"/>
      <c r="AC255" s="361"/>
    </row>
    <row r="256" spans="28:29" x14ac:dyDescent="0.25">
      <c r="AB256" s="361"/>
      <c r="AC256" s="361"/>
    </row>
    <row r="257" spans="28:29" x14ac:dyDescent="0.25">
      <c r="AB257" s="361"/>
      <c r="AC257" s="361"/>
    </row>
    <row r="258" spans="28:29" x14ac:dyDescent="0.25">
      <c r="AB258" s="361"/>
      <c r="AC258" s="361"/>
    </row>
    <row r="259" spans="28:29" x14ac:dyDescent="0.25">
      <c r="AB259" s="361"/>
      <c r="AC259" s="361"/>
    </row>
    <row r="260" spans="28:29" x14ac:dyDescent="0.25">
      <c r="AB260" s="361"/>
      <c r="AC260" s="361"/>
    </row>
    <row r="261" spans="28:29" x14ac:dyDescent="0.25">
      <c r="AB261" s="361"/>
      <c r="AC261" s="361"/>
    </row>
    <row r="262" spans="28:29" x14ac:dyDescent="0.25">
      <c r="AB262" s="361"/>
      <c r="AC262" s="361"/>
    </row>
    <row r="263" spans="28:29" x14ac:dyDescent="0.25">
      <c r="AB263" s="361"/>
      <c r="AC263" s="361"/>
    </row>
    <row r="264" spans="28:29" x14ac:dyDescent="0.25">
      <c r="AB264" s="361"/>
      <c r="AC264" s="361"/>
    </row>
    <row r="265" spans="28:29" x14ac:dyDescent="0.25">
      <c r="AB265" s="361"/>
      <c r="AC265" s="361"/>
    </row>
    <row r="266" spans="28:29" x14ac:dyDescent="0.25">
      <c r="AB266" s="361"/>
      <c r="AC266" s="361"/>
    </row>
    <row r="267" spans="28:29" x14ac:dyDescent="0.25">
      <c r="AB267" s="361"/>
      <c r="AC267" s="361"/>
    </row>
    <row r="268" spans="28:29" x14ac:dyDescent="0.25">
      <c r="AB268" s="361"/>
      <c r="AC268" s="361"/>
    </row>
    <row r="269" spans="28:29" x14ac:dyDescent="0.25">
      <c r="AB269" s="361"/>
      <c r="AC269" s="361"/>
    </row>
    <row r="270" spans="28:29" x14ac:dyDescent="0.25">
      <c r="AB270" s="361"/>
      <c r="AC270" s="361"/>
    </row>
    <row r="271" spans="28:29" x14ac:dyDescent="0.25">
      <c r="AB271" s="361"/>
      <c r="AC271" s="361"/>
    </row>
    <row r="272" spans="28:29" x14ac:dyDescent="0.25">
      <c r="AB272" s="361"/>
      <c r="AC272" s="361"/>
    </row>
    <row r="273" spans="28:29" x14ac:dyDescent="0.25">
      <c r="AB273" s="361"/>
      <c r="AC273" s="361"/>
    </row>
    <row r="274" spans="28:29" x14ac:dyDescent="0.25">
      <c r="AB274" s="361"/>
      <c r="AC274" s="361"/>
    </row>
    <row r="275" spans="28:29" x14ac:dyDescent="0.25">
      <c r="AB275" s="361"/>
      <c r="AC275" s="361"/>
    </row>
    <row r="276" spans="28:29" x14ac:dyDescent="0.25">
      <c r="AB276" s="361"/>
      <c r="AC276" s="361"/>
    </row>
    <row r="277" spans="28:29" x14ac:dyDescent="0.25">
      <c r="AB277" s="361"/>
      <c r="AC277" s="361"/>
    </row>
    <row r="278" spans="28:29" x14ac:dyDescent="0.25">
      <c r="AB278" s="361"/>
      <c r="AC278" s="361"/>
    </row>
    <row r="279" spans="28:29" x14ac:dyDescent="0.25">
      <c r="AB279" s="361"/>
      <c r="AC279" s="361"/>
    </row>
    <row r="280" spans="28:29" x14ac:dyDescent="0.25">
      <c r="AB280" s="361"/>
      <c r="AC280" s="361"/>
    </row>
    <row r="281" spans="28:29" x14ac:dyDescent="0.25">
      <c r="AB281" s="361"/>
      <c r="AC281" s="361"/>
    </row>
    <row r="282" spans="28:29" x14ac:dyDescent="0.25">
      <c r="AB282" s="361"/>
      <c r="AC282" s="361"/>
    </row>
    <row r="283" spans="28:29" x14ac:dyDescent="0.25">
      <c r="AB283" s="361"/>
      <c r="AC283" s="361"/>
    </row>
    <row r="284" spans="28:29" x14ac:dyDescent="0.25">
      <c r="AB284" s="361"/>
      <c r="AC284" s="361"/>
    </row>
    <row r="285" spans="28:29" x14ac:dyDescent="0.25">
      <c r="AB285" s="361"/>
      <c r="AC285" s="361"/>
    </row>
    <row r="286" spans="28:29" x14ac:dyDescent="0.25">
      <c r="AB286" s="361"/>
      <c r="AC286" s="361"/>
    </row>
    <row r="287" spans="28:29" x14ac:dyDescent="0.25">
      <c r="AB287" s="361"/>
      <c r="AC287" s="361"/>
    </row>
    <row r="288" spans="28:29" x14ac:dyDescent="0.25">
      <c r="AB288" s="361"/>
      <c r="AC288" s="361"/>
    </row>
    <row r="289" spans="28:29" x14ac:dyDescent="0.25">
      <c r="AB289" s="361"/>
      <c r="AC289" s="361"/>
    </row>
    <row r="290" spans="28:29" x14ac:dyDescent="0.25">
      <c r="AB290" s="361"/>
      <c r="AC290" s="361"/>
    </row>
    <row r="291" spans="28:29" x14ac:dyDescent="0.25">
      <c r="AB291" s="361"/>
      <c r="AC291" s="361"/>
    </row>
    <row r="292" spans="28:29" x14ac:dyDescent="0.25">
      <c r="AB292" s="361"/>
      <c r="AC292" s="361"/>
    </row>
    <row r="293" spans="28:29" x14ac:dyDescent="0.25">
      <c r="AB293" s="361"/>
      <c r="AC293" s="361"/>
    </row>
    <row r="294" spans="28:29" x14ac:dyDescent="0.25">
      <c r="AB294" s="361"/>
      <c r="AC294" s="361"/>
    </row>
    <row r="295" spans="28:29" x14ac:dyDescent="0.25">
      <c r="AB295" s="361"/>
      <c r="AC295" s="361"/>
    </row>
    <row r="296" spans="28:29" x14ac:dyDescent="0.25">
      <c r="AB296" s="361"/>
      <c r="AC296" s="361"/>
    </row>
    <row r="297" spans="28:29" x14ac:dyDescent="0.25">
      <c r="AB297" s="361"/>
      <c r="AC297" s="361"/>
    </row>
    <row r="298" spans="28:29" x14ac:dyDescent="0.25">
      <c r="AB298" s="361"/>
      <c r="AC298" s="361"/>
    </row>
    <row r="299" spans="28:29" x14ac:dyDescent="0.25">
      <c r="AB299" s="361"/>
      <c r="AC299" s="361"/>
    </row>
    <row r="300" spans="28:29" x14ac:dyDescent="0.25">
      <c r="AB300" s="361"/>
      <c r="AC300" s="361"/>
    </row>
  </sheetData>
  <sheetProtection algorithmName="SHA-512" hashValue="c84H1Tx94MisXdyE9psfGn8dhaE8L7BRkLQ96a9GniIu3WH5E6/N8jI2WeeSEbIEvBDrxrIJcoyQDjXrCXTpEw==" saltValue="c5pOxQKRgnbyyzHvZtHN3g==" spinCount="100000" sheet="1" objects="1" scenarios="1"/>
  <mergeCells count="94">
    <mergeCell ref="K3:L3"/>
    <mergeCell ref="O18:O31"/>
    <mergeCell ref="E54:H54"/>
    <mergeCell ref="AS3:AV3"/>
    <mergeCell ref="E9:H9"/>
    <mergeCell ref="E12:H12"/>
    <mergeCell ref="E13:H13"/>
    <mergeCell ref="F25:H25"/>
    <mergeCell ref="N3:W3"/>
    <mergeCell ref="X3:AA3"/>
    <mergeCell ref="AB3:AQ3"/>
    <mergeCell ref="I10:I12"/>
    <mergeCell ref="I17:I31"/>
    <mergeCell ref="D5:H5"/>
    <mergeCell ref="F31:H31"/>
    <mergeCell ref="I40:I42"/>
    <mergeCell ref="E86:H86"/>
    <mergeCell ref="E87:H87"/>
    <mergeCell ref="E37:H37"/>
    <mergeCell ref="E38:H38"/>
    <mergeCell ref="E41:H41"/>
    <mergeCell ref="E39:H39"/>
    <mergeCell ref="E40:H40"/>
    <mergeCell ref="E42:H42"/>
    <mergeCell ref="E43:H43"/>
    <mergeCell ref="F44:H44"/>
    <mergeCell ref="E48:H48"/>
    <mergeCell ref="D45:H45"/>
    <mergeCell ref="E51:H51"/>
    <mergeCell ref="E52:H52"/>
    <mergeCell ref="E46:H46"/>
    <mergeCell ref="E53:H53"/>
    <mergeCell ref="E82:H82"/>
    <mergeCell ref="G60:H60"/>
    <mergeCell ref="G61:H61"/>
    <mergeCell ref="G62:H62"/>
    <mergeCell ref="G63:H63"/>
    <mergeCell ref="G64:H64"/>
    <mergeCell ref="G65:H65"/>
    <mergeCell ref="E68:H68"/>
    <mergeCell ref="E69:H69"/>
    <mergeCell ref="E70:H70"/>
    <mergeCell ref="F59:H59"/>
    <mergeCell ref="F66:H66"/>
    <mergeCell ref="E67:H67"/>
    <mergeCell ref="I13:I14"/>
    <mergeCell ref="F21:H21"/>
    <mergeCell ref="F18:H18"/>
    <mergeCell ref="F20:H20"/>
    <mergeCell ref="F19:H19"/>
    <mergeCell ref="E14:H14"/>
    <mergeCell ref="E83:H83"/>
    <mergeCell ref="I50:I51"/>
    <mergeCell ref="E36:H36"/>
    <mergeCell ref="F22:H22"/>
    <mergeCell ref="F23:H23"/>
    <mergeCell ref="F24:H24"/>
    <mergeCell ref="F32:H32"/>
    <mergeCell ref="F28:H28"/>
    <mergeCell ref="F26:H26"/>
    <mergeCell ref="I72:I73"/>
    <mergeCell ref="I58:I66"/>
    <mergeCell ref="E55:H55"/>
    <mergeCell ref="I32:I35"/>
    <mergeCell ref="F35:H35"/>
    <mergeCell ref="E47:H47"/>
    <mergeCell ref="I48:I49"/>
    <mergeCell ref="D4:H4"/>
    <mergeCell ref="D16:H16"/>
    <mergeCell ref="E17:H17"/>
    <mergeCell ref="E49:H49"/>
    <mergeCell ref="E50:H50"/>
    <mergeCell ref="D6:H6"/>
    <mergeCell ref="E15:H15"/>
    <mergeCell ref="E7:H7"/>
    <mergeCell ref="E8:H8"/>
    <mergeCell ref="E10:H10"/>
    <mergeCell ref="E11:H11"/>
    <mergeCell ref="E84:H84"/>
    <mergeCell ref="E56:H56"/>
    <mergeCell ref="E57:H57"/>
    <mergeCell ref="E58:H58"/>
    <mergeCell ref="E85:H85"/>
    <mergeCell ref="E77:H77"/>
    <mergeCell ref="E78:H78"/>
    <mergeCell ref="D71:H71"/>
    <mergeCell ref="E72:H72"/>
    <mergeCell ref="E73:H73"/>
    <mergeCell ref="E76:H76"/>
    <mergeCell ref="E74:H74"/>
    <mergeCell ref="E75:H75"/>
    <mergeCell ref="D79:H79"/>
    <mergeCell ref="E80:H80"/>
    <mergeCell ref="E81:H81"/>
  </mergeCells>
  <conditionalFormatting sqref="P44 AB44 AD44 AG44 AI44 AL44 AN44">
    <cfRule type="expression" dxfId="43" priority="7">
      <formula>OR(AND(LEFT(P43,3)="yes",LEFT(P44,14)="not applicable"),AND(P43="no",LEFT(P44,14)&lt;&gt;"not applicable"))</formula>
    </cfRule>
  </conditionalFormatting>
  <conditionalFormatting sqref="P60:P65 AB60:AB65 AD60:AD65 AG60:AG65 AI60:AI65 AL60:AL65 AN60:AN65">
    <cfRule type="expression" dxfId="42" priority="12">
      <formula>OR(AND(P$58="yes",LEFT(P60,14)="not applicable"),AND(P$58="no",LEFT(P60,14)&lt;&gt;"not applicable"))</formula>
    </cfRule>
  </conditionalFormatting>
  <conditionalFormatting sqref="R44">
    <cfRule type="expression" dxfId="41" priority="3">
      <formula>OR(AND(LEFT(R43,3)="yes",LEFT(R44,14)="not applicable"),AND(R43="no",LEFT(R44,14)&lt;&gt;"not applicable"))</formula>
    </cfRule>
  </conditionalFormatting>
  <conditionalFormatting sqref="R60:R65">
    <cfRule type="expression" dxfId="40" priority="4">
      <formula>OR(AND(R$58="yes",LEFT(R60,14)="not applicable"),AND(R$58="no",LEFT(R60,14)&lt;&gt;"not applicable"))</formula>
    </cfRule>
  </conditionalFormatting>
  <conditionalFormatting sqref="T44">
    <cfRule type="expression" dxfId="39" priority="1">
      <formula>OR(AND(LEFT(T43,3)="yes",LEFT(T44,14)="not applicable"),AND(T43="no",LEFT(T44,14)&lt;&gt;"not applicable"))</formula>
    </cfRule>
  </conditionalFormatting>
  <conditionalFormatting sqref="T60:T65">
    <cfRule type="expression" dxfId="38" priority="2">
      <formula>OR(AND(T$58="yes",LEFT(T60,14)="not applicable"),AND(T$58="no",LEFT(T60,14)&lt;&gt;"not applicable"))</formula>
    </cfRule>
  </conditionalFormatting>
  <dataValidations disablePrompts="1" count="21">
    <dataValidation type="list" allowBlank="1" showInputMessage="1" showErrorMessage="1" sqref="P37 AL10 AN37 P58 AN43 AN74 AN58 P10 AN72 AL37 P72 AN10 P74 AB72 AB58 AB74 AB43 AB37 AB10 AD10 AD72 AD58 AD74 AD43 AD37 AG43 AG37 AG10 AG72 AG58 AG74 AI74 AI43 AI37 AI10 AI72 AI58 AL72 AL58 AL74 AL43 P43 P46 AB46 AD46 AG46 AI46 AL46 AN46 R72 R58 R74 R43 R37 R10 R46 T72 T58 T74 T43 T37 T10 T46" xr:uid="{00000000-0002-0000-0200-000000000000}">
      <formula1>ECO_A</formula1>
    </dataValidation>
    <dataValidation allowBlank="1" showInputMessage="1" showErrorMessage="1" sqref="P36 P54 AG16:AG17 AD16:AD17 P51 P49 P16:P17 X90:AB90 P11:P12 P14 AG36 AG38 AG41:AG42 P68 AG87 AG49 AG51 AD36 AG54 AG57 P66 AG68 AG70:AG71 AG73 P83 P41:P42 AG75 AD47 AG77 AG79 AG81 AG83 AD14 AG85 AD11:AD12 AG11:AG12 AG59 P85 P57 P70:P71 P47 P38 AB66 P59 AB47 P90 P81 R90 AB59 AG66 AG14 AD66 AD59 P79 P77 P75 P73 AB85 AB83 AB81 AB79 AB77 AB75 AB73 AB70:AB71 AB68 AB57 AB54 AB51 AB49 AB87 AB41:AB42 AB38 AB36 AB16:AB17 AB14 AB11:AB12 AD85 AD83 AD81 AD79 AD77 AD75 AD73 AD70:AD71 AD68 AD57 AD54 AD51 AD49 AD87 AD41:AD42 AD38 P45 AB45 AD45 AG45 AG47 R66 R47 T90 R59 R85 R83 R81 R79 R77 R75 R73 R70:R71 R68 R57 R54 R51 R49 R41:R42 R38 R36 R16:R17 R14 R11:R12 R45 T66 T47 T45 T59 T85 T83 T81 T79 T77 T75 T73 T70:T71 T68 T57 T54 T51 T49 T41:T42 T38 T36 T16:T17 T14 T11:T12 T87:T88 R87:R88 P87:P88 X88:AB88 K88:N88 K90:N90" xr:uid="{00000000-0002-0000-0200-000001000000}"/>
    <dataValidation type="list" allowBlank="1" showInputMessage="1" showErrorMessage="1" sqref="AN13 P13 AB13 AD13 AG13 AI13 AL13 R13 T13" xr:uid="{00000000-0002-0000-0200-000002000000}">
      <formula1>ECO_B</formula1>
    </dataValidation>
    <dataValidation type="list" allowBlank="1" showInputMessage="1" showErrorMessage="1" sqref="AN40 AB40 AD40 AG40 AI40 AL40 P40 R40 T40" xr:uid="{00000000-0002-0000-0200-000003000000}">
      <formula1>ECO_G</formula1>
    </dataValidation>
    <dataValidation type="list" allowBlank="1" showInputMessage="1" showErrorMessage="1" sqref="AN67 AB67 AD67 AG67 AI67 AL67 P67 R67 T67" xr:uid="{00000000-0002-0000-0200-000004000000}">
      <formula1>ECO_O</formula1>
    </dataValidation>
    <dataValidation type="list" allowBlank="1" showInputMessage="1" showErrorMessage="1" sqref="AN69 AB69 AD69 AG69 AI69 AL69 P69 R69 T69" xr:uid="{00000000-0002-0000-0200-000005000000}">
      <formula1>ECO_P</formula1>
    </dataValidation>
    <dataValidation type="list" allowBlank="1" showInputMessage="1" showErrorMessage="1" sqref="AN53 AB53 AD53 AG53 AI53 AL53 P53 R53 T53" xr:uid="{00000000-0002-0000-0200-000006000000}">
      <formula1>ECO_AA</formula1>
    </dataValidation>
    <dataValidation type="list" allowBlank="1" showInputMessage="1" showErrorMessage="1" sqref="AN56 AB56 AD56 AG56 AI56 AL56 P56 R56 T56" xr:uid="{00000000-0002-0000-0200-000007000000}">
      <formula1>ECO_AB</formula1>
    </dataValidation>
    <dataValidation type="list" allowBlank="1" showInputMessage="1" showErrorMessage="1" sqref="P9 AB9 AD9 AG9 AI9 AL9 AN9 R9 T9" xr:uid="{00000000-0002-0000-0200-000008000000}">
      <formula1>ECO_2023_A</formula1>
    </dataValidation>
    <dataValidation type="list" allowBlank="1" showInputMessage="1" showErrorMessage="1" sqref="P15 AB15 AD15 AG15 AI15 AL15 AN15 R15 T15" xr:uid="{00000000-0002-0000-0200-000009000000}">
      <formula1>ECO_2023_D</formula1>
    </dataValidation>
    <dataValidation type="list" allowBlank="1" showInputMessage="1" showErrorMessage="1" sqref="P18:P35 AB18:AB35 AD18:AD35 AG18:AG35 AI18:AI35 AL18:AL35 AN18:AN35 R18:R35 T18:T35" xr:uid="{00000000-0002-0000-0200-00000A000000}">
      <formula1>ECO_2023_E</formula1>
    </dataValidation>
    <dataValidation type="list" allowBlank="1" showInputMessage="1" showErrorMessage="1" sqref="P39 AB39 AD39 AG39 AI39 AL39 AN39 R39 T39" xr:uid="{00000000-0002-0000-0200-00000B000000}">
      <formula1>ECO_2023_S</formula1>
    </dataValidation>
    <dataValidation type="list" allowBlank="1" showInputMessage="1" showErrorMessage="1" sqref="P48 AB48 AD48 AG48 AI48 AL48 AN48 R48 T48" xr:uid="{00000000-0002-0000-0200-00000C000000}">
      <formula1>ECO_2023_F</formula1>
    </dataValidation>
    <dataValidation type="list" allowBlank="1" showInputMessage="1" showErrorMessage="1" sqref="P50 AB50 AD50 AG50 AI50 AL50 AN50 R50 T50" xr:uid="{00000000-0002-0000-0200-00000D000000}">
      <formula1>ECO_2023_J</formula1>
    </dataValidation>
    <dataValidation type="list" allowBlank="1" showInputMessage="1" showErrorMessage="1" sqref="P52 AB52 AD52 AG52 AI52 AL52 AN52 R52 T52" xr:uid="{00000000-0002-0000-0200-00000E000000}">
      <formula1>ECO_2023_AA</formula1>
    </dataValidation>
    <dataValidation type="list" allowBlank="1" showInputMessage="1" showErrorMessage="1" sqref="P55 AB55 AD55 AG55 AI55 AL55 AN55 R55 T55" xr:uid="{00000000-0002-0000-0200-00000F000000}">
      <formula1>ECO_2023_AB</formula1>
    </dataValidation>
    <dataValidation type="list" allowBlank="1" showInputMessage="1" showErrorMessage="1" sqref="P76 AB76 AD76 AG76 AI76 AL76 AN76 R76 T76" xr:uid="{00000000-0002-0000-0200-000010000000}">
      <formula1>ECO_2023_U</formula1>
    </dataValidation>
    <dataValidation type="list" allowBlank="1" showInputMessage="1" showErrorMessage="1" sqref="P78 AB78 AD78 AG78 AI78 AL78 AN78 R78 T78" xr:uid="{00000000-0002-0000-0200-000011000000}">
      <formula1>ECO_2023_V</formula1>
    </dataValidation>
    <dataValidation type="list" allowBlank="1" showInputMessage="1" showErrorMessage="1" sqref="P80 AB80 AD80 AG80 AI80 AL80 AN80 R80 T80" xr:uid="{00000000-0002-0000-0200-000012000000}">
      <formula1>ECO_2023_W</formula1>
    </dataValidation>
    <dataValidation type="list" allowBlank="1" showInputMessage="1" showErrorMessage="1" sqref="AN82 P82 P84 AB82 AB84 AD84 AD82 AG84 AG82 AI82 AI84 AL82 AL84 AN84 R82 R84 T82 T84" xr:uid="{00000000-0002-0000-0200-000013000000}">
      <formula1>ECO_2023_X</formula1>
    </dataValidation>
    <dataValidation type="list" allowBlank="1" showInputMessage="1" showErrorMessage="1" sqref="P86 AB86 AD86 AG86 AI86 AL86 AN86 R86 T86" xr:uid="{00000000-0002-0000-0200-000014000000}">
      <formula1>ECO_2023_Y</formula1>
    </dataValidation>
  </dataValidations>
  <pageMargins left="0.7" right="0.7" top="0.75" bottom="0.75" header="0.3" footer="0.3"/>
  <pageSetup paperSize="9" orientation="landscape" r:id="rId1"/>
  <headerFooter>
    <oddFooter>&amp;C_x000D_&amp;1#&amp;"Calibri"&amp;10&amp;K0000FF Restricted Use - À usage restreint</oddFooter>
  </headerFooter>
  <drawing r:id="rId2"/>
  <legacyDrawing r:id="rId3"/>
  <oleObjects>
    <mc:AlternateContent xmlns:mc="http://schemas.openxmlformats.org/markup-compatibility/2006">
      <mc:Choice Requires="x14">
        <oleObject progId="Document" dvAspect="DVASPECT_ICON" shapeId="1029" r:id="rId4">
          <objectPr locked="0" defaultSize="0" r:id="rId5">
            <anchor moveWithCells="1">
              <from>
                <xdr:col>8</xdr:col>
                <xdr:colOff>1390650</xdr:colOff>
                <xdr:row>3</xdr:row>
                <xdr:rowOff>1060450</xdr:rowOff>
              </from>
              <to>
                <xdr:col>8</xdr:col>
                <xdr:colOff>2305050</xdr:colOff>
                <xdr:row>3</xdr:row>
                <xdr:rowOff>1752600</xdr:rowOff>
              </to>
            </anchor>
          </objectPr>
        </oleObject>
      </mc:Choice>
      <mc:Fallback>
        <oleObject progId="Document" dvAspect="DVASPECT_ICON" shapeId="1029" r:id="rId4"/>
      </mc:Fallback>
    </mc:AlternateContent>
  </oleObjects>
  <extLst>
    <ext xmlns:x14="http://schemas.microsoft.com/office/spreadsheetml/2009/9/main" uri="{CCE6A557-97BC-4b89-ADB6-D9C93CAAB3DF}">
      <x14:dataValidations xmlns:xm="http://schemas.microsoft.com/office/excel/2006/main" disablePrompts="1" count="18">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5000000}">
          <x14:formula1>
            <xm:f>OFFSET(Conditions!$C$3,0,0,Conditions!$C$1,1)</xm:f>
          </x14:formula1>
          <xm:sqref>P44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6000000}">
          <x14:formula1>
            <xm:f>OFFSET(Conditions!$C$33,0,0,Conditions!$C$31,1)</xm:f>
          </x14:formula1>
          <xm:sqref>AB44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7000000}">
          <x14:formula1>
            <xm:f>OFFSET(Conditions!$C$43,0,0,Conditions!$C$41,1)</xm:f>
          </x14:formula1>
          <xm:sqref>AD44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8000000}">
          <x14:formula1>
            <xm:f>OFFSET(Conditions!$C$53,0,0,Conditions!$C$51,1)</xm:f>
          </x14:formula1>
          <xm:sqref>AG44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9000000}">
          <x14:formula1>
            <xm:f>OFFSET(Conditions!$C$63,0,0,Conditions!$C$61,1)</xm:f>
          </x14:formula1>
          <xm:sqref>AI44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A000000}">
          <x14:formula1>
            <xm:f>OFFSET(Conditions!$C$73,0,0,Conditions!$C$71,1)</xm:f>
          </x14:formula1>
          <xm:sqref>AL44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B000000}">
          <x14:formula1>
            <xm:f>OFFSET(Conditions!$C$83,0,0,Conditions!$C$81,1)</xm:f>
          </x14:formula1>
          <xm:sqref>AN44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C000000}">
          <x14:formula1>
            <xm:f>OFFSET(Conditions!$D$3,0,0,Conditions!$D$1,1)</xm:f>
          </x14:formula1>
          <xm:sqref>P60:P65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D000000}">
          <x14:formula1>
            <xm:f>OFFSET(Conditions!$D$33,0,0,Conditions!$D$31,1)</xm:f>
          </x14:formula1>
          <xm:sqref>AB60:AB65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E000000}">
          <x14:formula1>
            <xm:f>OFFSET(Conditions!$D$43,0,0,Conditions!$D$41,1)</xm:f>
          </x14:formula1>
          <xm:sqref>AD60:AD65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F000000}">
          <x14:formula1>
            <xm:f>OFFSET(Conditions!$D$53,0,0,Conditions!$D$51,1)</xm:f>
          </x14:formula1>
          <xm:sqref>AG60:AG65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0000000}">
          <x14:formula1>
            <xm:f>OFFSET(Conditions!$D$63,0,0,Conditions!$D$61,1)</xm:f>
          </x14:formula1>
          <xm:sqref>AI60:AI65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1000000}">
          <x14:formula1>
            <xm:f>OFFSET(Conditions!$D$73,0,0,Conditions!$D$71,1)</xm:f>
          </x14:formula1>
          <xm:sqref>AL60:AL65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2000000}">
          <x14:formula1>
            <xm:f>OFFSET(Conditions!$D$83,0,0,Conditions!$D$81,1)</xm:f>
          </x14:formula1>
          <xm:sqref>AN60:AN65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DBD23EA0-8141-414B-87FD-CC4B9FF11527}">
          <x14:formula1>
            <xm:f>OFFSET(Conditions!$D$13,0,0,Conditions!$D$11,1)</xm:f>
          </x14:formula1>
          <xm:sqref>R60:R65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B74A2396-3EAB-436C-AF0C-1989DCF9232F}">
          <x14:formula1>
            <xm:f>OFFSET(Conditions!$D$23,0,0,Conditions!$D$21,1)</xm:f>
          </x14:formula1>
          <xm:sqref>T60:T65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B51DC403-D6A4-4914-B193-2EFB218F0407}">
          <x14:formula1>
            <xm:f>OFFSET(Conditions!$C$13,0,0,Conditions!$C$11,1)</xm:f>
          </x14:formula1>
          <xm:sqref>R44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147FBACA-A2C6-4B84-94C8-BE209FA8D999}">
          <x14:formula1>
            <xm:f>OFFSET(Conditions!$C$23,0,0,Conditions!$C$21,1)</xm:f>
          </x14:formula1>
          <xm:sqref>T44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7"/>
  <dimension ref="A1:AW300"/>
  <sheetViews>
    <sheetView topLeftCell="D1" zoomScale="85" zoomScaleNormal="85" workbookViewId="0">
      <pane xSplit="5" ySplit="4" topLeftCell="I5" activePane="bottomRight" state="frozen"/>
      <selection activeCell="D1" sqref="D1"/>
      <selection pane="topRight" activeCell="I1" sqref="I1"/>
      <selection pane="bottomLeft" activeCell="D5" sqref="D5"/>
      <selection pane="bottomRight" activeCell="D1" sqref="D1"/>
    </sheetView>
  </sheetViews>
  <sheetFormatPr defaultRowHeight="12.5" x14ac:dyDescent="0.25"/>
  <cols>
    <col min="1" max="1" width="10.453125" style="108" hidden="1" customWidth="1"/>
    <col min="2" max="2" width="6" style="108" hidden="1" customWidth="1"/>
    <col min="3" max="3" width="10.453125" style="108" hidden="1" customWidth="1"/>
    <col min="4" max="4" width="3.453125" style="123" customWidth="1"/>
    <col min="5" max="5" width="3.453125" style="24" customWidth="1"/>
    <col min="6" max="7" width="2.7265625" style="24" customWidth="1"/>
    <col min="8" max="8" width="55.7265625" style="24" customWidth="1"/>
    <col min="9" max="9" width="55.54296875" style="53" customWidth="1"/>
    <col min="10" max="12" width="72.7265625" style="17" hidden="1" customWidth="1"/>
    <col min="13" max="13" width="72.7265625" style="18" hidden="1" customWidth="1"/>
    <col min="14" max="14" width="26.7265625" style="17" hidden="1" customWidth="1"/>
    <col min="15" max="15" width="42.7265625" style="17" hidden="1" customWidth="1"/>
    <col min="16" max="16" width="72.7265625" style="17" hidden="1" customWidth="1"/>
    <col min="17" max="17" width="40.7265625" style="17" hidden="1" customWidth="1"/>
    <col min="18" max="18" width="29.1796875" style="213" hidden="1" customWidth="1"/>
    <col min="19" max="19" width="20.54296875" style="17" hidden="1" customWidth="1"/>
    <col min="20" max="20" width="29.1796875" style="213" hidden="1" customWidth="1"/>
    <col min="21" max="21" width="20.54296875" style="17" hidden="1" customWidth="1"/>
    <col min="22" max="23" width="20.7265625" style="17" hidden="1" customWidth="1"/>
    <col min="24" max="24" width="72.7265625" style="17" hidden="1" customWidth="1"/>
    <col min="25" max="25" width="72.7265625" style="16" hidden="1" customWidth="1"/>
    <col min="26" max="27" width="72.7265625" style="213" hidden="1" customWidth="1"/>
    <col min="28" max="28" width="72.6328125" style="213" customWidth="1"/>
    <col min="29" max="29" width="40.6328125" style="213" customWidth="1"/>
    <col min="30" max="30" width="19.1796875" style="213" hidden="1" customWidth="1"/>
    <col min="31" max="31" width="27.81640625" style="213" hidden="1" customWidth="1"/>
    <col min="32" max="32" width="16.26953125" style="213" hidden="1" customWidth="1"/>
    <col min="33" max="33" width="20.54296875" style="213" hidden="1" customWidth="1"/>
    <col min="34" max="34" width="13" style="213" hidden="1" customWidth="1"/>
    <col min="35" max="35" width="19.1796875" style="213" hidden="1" customWidth="1"/>
    <col min="36" max="36" width="24" style="213" hidden="1" customWidth="1"/>
    <col min="37" max="37" width="13" style="213" hidden="1" customWidth="1"/>
    <col min="38" max="38" width="16.81640625" style="213" hidden="1" customWidth="1"/>
    <col min="39" max="39" width="31.7265625" style="213" hidden="1" customWidth="1"/>
    <col min="40" max="40" width="17.54296875" style="213" hidden="1" customWidth="1"/>
    <col min="41" max="41" width="19" style="213" hidden="1" customWidth="1"/>
    <col min="42" max="42" width="27" style="206" hidden="1" customWidth="1"/>
    <col min="43" max="43" width="20.26953125" style="213" hidden="1" customWidth="1"/>
    <col min="44" max="48" width="9.1796875" style="82" hidden="1" customWidth="1"/>
    <col min="49" max="244" width="9.1796875" style="213"/>
    <col min="245" max="247" width="9.1796875" style="213" customWidth="1"/>
    <col min="248" max="251" width="3.1796875" style="213" customWidth="1"/>
    <col min="252" max="252" width="9.1796875" style="213" customWidth="1"/>
    <col min="253" max="256" width="2.7265625" style="213" customWidth="1"/>
    <col min="257" max="257" width="61.7265625" style="213" customWidth="1"/>
    <col min="258" max="260" width="7.7265625" style="213" customWidth="1"/>
    <col min="261" max="261" width="29.7265625" style="213" customWidth="1"/>
    <col min="262" max="262" width="8.7265625" style="213" customWidth="1"/>
    <col min="263" max="263" width="31.7265625" style="213" customWidth="1"/>
    <col min="264" max="265" width="9.1796875" style="213"/>
    <col min="266" max="266" width="9.1796875" style="213" customWidth="1"/>
    <col min="267" max="500" width="9.1796875" style="213"/>
    <col min="501" max="503" width="9.1796875" style="213" customWidth="1"/>
    <col min="504" max="507" width="3.1796875" style="213" customWidth="1"/>
    <col min="508" max="508" width="9.1796875" style="213" customWidth="1"/>
    <col min="509" max="512" width="2.7265625" style="213" customWidth="1"/>
    <col min="513" max="513" width="61.7265625" style="213" customWidth="1"/>
    <col min="514" max="516" width="7.7265625" style="213" customWidth="1"/>
    <col min="517" max="517" width="29.7265625" style="213" customWidth="1"/>
    <col min="518" max="518" width="8.7265625" style="213" customWidth="1"/>
    <col min="519" max="519" width="31.7265625" style="213" customWidth="1"/>
    <col min="520" max="521" width="9.1796875" style="213"/>
    <col min="522" max="522" width="9.1796875" style="213" customWidth="1"/>
    <col min="523" max="756" width="9.1796875" style="213"/>
    <col min="757" max="759" width="9.1796875" style="213" customWidth="1"/>
    <col min="760" max="763" width="3.1796875" style="213" customWidth="1"/>
    <col min="764" max="764" width="9.1796875" style="213" customWidth="1"/>
    <col min="765" max="768" width="2.7265625" style="213" customWidth="1"/>
    <col min="769" max="769" width="61.7265625" style="213" customWidth="1"/>
    <col min="770" max="772" width="7.7265625" style="213" customWidth="1"/>
    <col min="773" max="773" width="29.7265625" style="213" customWidth="1"/>
    <col min="774" max="774" width="8.7265625" style="213" customWidth="1"/>
    <col min="775" max="775" width="31.7265625" style="213" customWidth="1"/>
    <col min="776" max="777" width="9.1796875" style="213"/>
    <col min="778" max="778" width="9.1796875" style="213" customWidth="1"/>
    <col min="779" max="1012" width="9.1796875" style="213"/>
    <col min="1013" max="1015" width="9.1796875" style="213" customWidth="1"/>
    <col min="1016" max="1019" width="3.1796875" style="213" customWidth="1"/>
    <col min="1020" max="1020" width="9.1796875" style="213" customWidth="1"/>
    <col min="1021" max="1024" width="2.7265625" style="213" customWidth="1"/>
    <col min="1025" max="1025" width="61.7265625" style="213" customWidth="1"/>
    <col min="1026" max="1028" width="7.7265625" style="213" customWidth="1"/>
    <col min="1029" max="1029" width="29.7265625" style="213" customWidth="1"/>
    <col min="1030" max="1030" width="8.7265625" style="213" customWidth="1"/>
    <col min="1031" max="1031" width="31.7265625" style="213" customWidth="1"/>
    <col min="1032" max="1033" width="9.1796875" style="213"/>
    <col min="1034" max="1034" width="9.1796875" style="213" customWidth="1"/>
    <col min="1035" max="1268" width="9.1796875" style="213"/>
    <col min="1269" max="1271" width="9.1796875" style="213" customWidth="1"/>
    <col min="1272" max="1275" width="3.1796875" style="213" customWidth="1"/>
    <col min="1276" max="1276" width="9.1796875" style="213" customWidth="1"/>
    <col min="1277" max="1280" width="2.7265625" style="213" customWidth="1"/>
    <col min="1281" max="1281" width="61.7265625" style="213" customWidth="1"/>
    <col min="1282" max="1284" width="7.7265625" style="213" customWidth="1"/>
    <col min="1285" max="1285" width="29.7265625" style="213" customWidth="1"/>
    <col min="1286" max="1286" width="8.7265625" style="213" customWidth="1"/>
    <col min="1287" max="1287" width="31.7265625" style="213" customWidth="1"/>
    <col min="1288" max="1289" width="9.1796875" style="213"/>
    <col min="1290" max="1290" width="9.1796875" style="213" customWidth="1"/>
    <col min="1291" max="1524" width="9.1796875" style="213"/>
    <col min="1525" max="1527" width="9.1796875" style="213" customWidth="1"/>
    <col min="1528" max="1531" width="3.1796875" style="213" customWidth="1"/>
    <col min="1532" max="1532" width="9.1796875" style="213" customWidth="1"/>
    <col min="1533" max="1536" width="2.7265625" style="213" customWidth="1"/>
    <col min="1537" max="1537" width="61.7265625" style="213" customWidth="1"/>
    <col min="1538" max="1540" width="7.7265625" style="213" customWidth="1"/>
    <col min="1541" max="1541" width="29.7265625" style="213" customWidth="1"/>
    <col min="1542" max="1542" width="8.7265625" style="213" customWidth="1"/>
    <col min="1543" max="1543" width="31.7265625" style="213" customWidth="1"/>
    <col min="1544" max="1545" width="9.1796875" style="213"/>
    <col min="1546" max="1546" width="9.1796875" style="213" customWidth="1"/>
    <col min="1547" max="1780" width="9.1796875" style="213"/>
    <col min="1781" max="1783" width="9.1796875" style="213" customWidth="1"/>
    <col min="1784" max="1787" width="3.1796875" style="213" customWidth="1"/>
    <col min="1788" max="1788" width="9.1796875" style="213" customWidth="1"/>
    <col min="1789" max="1792" width="2.7265625" style="213" customWidth="1"/>
    <col min="1793" max="1793" width="61.7265625" style="213" customWidth="1"/>
    <col min="1794" max="1796" width="7.7265625" style="213" customWidth="1"/>
    <col min="1797" max="1797" width="29.7265625" style="213" customWidth="1"/>
    <col min="1798" max="1798" width="8.7265625" style="213" customWidth="1"/>
    <col min="1799" max="1799" width="31.7265625" style="213" customWidth="1"/>
    <col min="1800" max="1801" width="9.1796875" style="213"/>
    <col min="1802" max="1802" width="9.1796875" style="213" customWidth="1"/>
    <col min="1803" max="2036" width="9.1796875" style="213"/>
    <col min="2037" max="2039" width="9.1796875" style="213" customWidth="1"/>
    <col min="2040" max="2043" width="3.1796875" style="213" customWidth="1"/>
    <col min="2044" max="2044" width="9.1796875" style="213" customWidth="1"/>
    <col min="2045" max="2048" width="2.7265625" style="213" customWidth="1"/>
    <col min="2049" max="2049" width="61.7265625" style="213" customWidth="1"/>
    <col min="2050" max="2052" width="7.7265625" style="213" customWidth="1"/>
    <col min="2053" max="2053" width="29.7265625" style="213" customWidth="1"/>
    <col min="2054" max="2054" width="8.7265625" style="213" customWidth="1"/>
    <col min="2055" max="2055" width="31.7265625" style="213" customWidth="1"/>
    <col min="2056" max="2057" width="9.1796875" style="213"/>
    <col min="2058" max="2058" width="9.1796875" style="213" customWidth="1"/>
    <col min="2059" max="2292" width="9.1796875" style="213"/>
    <col min="2293" max="2295" width="9.1796875" style="213" customWidth="1"/>
    <col min="2296" max="2299" width="3.1796875" style="213" customWidth="1"/>
    <col min="2300" max="2300" width="9.1796875" style="213" customWidth="1"/>
    <col min="2301" max="2304" width="2.7265625" style="213" customWidth="1"/>
    <col min="2305" max="2305" width="61.7265625" style="213" customWidth="1"/>
    <col min="2306" max="2308" width="7.7265625" style="213" customWidth="1"/>
    <col min="2309" max="2309" width="29.7265625" style="213" customWidth="1"/>
    <col min="2310" max="2310" width="8.7265625" style="213" customWidth="1"/>
    <col min="2311" max="2311" width="31.7265625" style="213" customWidth="1"/>
    <col min="2312" max="2313" width="9.1796875" style="213"/>
    <col min="2314" max="2314" width="9.1796875" style="213" customWidth="1"/>
    <col min="2315" max="2548" width="9.1796875" style="213"/>
    <col min="2549" max="2551" width="9.1796875" style="213" customWidth="1"/>
    <col min="2552" max="2555" width="3.1796875" style="213" customWidth="1"/>
    <col min="2556" max="2556" width="9.1796875" style="213" customWidth="1"/>
    <col min="2557" max="2560" width="2.7265625" style="213" customWidth="1"/>
    <col min="2561" max="2561" width="61.7265625" style="213" customWidth="1"/>
    <col min="2562" max="2564" width="7.7265625" style="213" customWidth="1"/>
    <col min="2565" max="2565" width="29.7265625" style="213" customWidth="1"/>
    <col min="2566" max="2566" width="8.7265625" style="213" customWidth="1"/>
    <col min="2567" max="2567" width="31.7265625" style="213" customWidth="1"/>
    <col min="2568" max="2569" width="9.1796875" style="213"/>
    <col min="2570" max="2570" width="9.1796875" style="213" customWidth="1"/>
    <col min="2571" max="2804" width="9.1796875" style="213"/>
    <col min="2805" max="2807" width="9.1796875" style="213" customWidth="1"/>
    <col min="2808" max="2811" width="3.1796875" style="213" customWidth="1"/>
    <col min="2812" max="2812" width="9.1796875" style="213" customWidth="1"/>
    <col min="2813" max="2816" width="2.7265625" style="213" customWidth="1"/>
    <col min="2817" max="2817" width="61.7265625" style="213" customWidth="1"/>
    <col min="2818" max="2820" width="7.7265625" style="213" customWidth="1"/>
    <col min="2821" max="2821" width="29.7265625" style="213" customWidth="1"/>
    <col min="2822" max="2822" width="8.7265625" style="213" customWidth="1"/>
    <col min="2823" max="2823" width="31.7265625" style="213" customWidth="1"/>
    <col min="2824" max="2825" width="9.1796875" style="213"/>
    <col min="2826" max="2826" width="9.1796875" style="213" customWidth="1"/>
    <col min="2827" max="3060" width="9.1796875" style="213"/>
    <col min="3061" max="3063" width="9.1796875" style="213" customWidth="1"/>
    <col min="3064" max="3067" width="3.1796875" style="213" customWidth="1"/>
    <col min="3068" max="3068" width="9.1796875" style="213" customWidth="1"/>
    <col min="3069" max="3072" width="2.7265625" style="213" customWidth="1"/>
    <col min="3073" max="3073" width="61.7265625" style="213" customWidth="1"/>
    <col min="3074" max="3076" width="7.7265625" style="213" customWidth="1"/>
    <col min="3077" max="3077" width="29.7265625" style="213" customWidth="1"/>
    <col min="3078" max="3078" width="8.7265625" style="213" customWidth="1"/>
    <col min="3079" max="3079" width="31.7265625" style="213" customWidth="1"/>
    <col min="3080" max="3081" width="9.1796875" style="213"/>
    <col min="3082" max="3082" width="9.1796875" style="213" customWidth="1"/>
    <col min="3083" max="3316" width="9.1796875" style="213"/>
    <col min="3317" max="3319" width="9.1796875" style="213" customWidth="1"/>
    <col min="3320" max="3323" width="3.1796875" style="213" customWidth="1"/>
    <col min="3324" max="3324" width="9.1796875" style="213" customWidth="1"/>
    <col min="3325" max="3328" width="2.7265625" style="213" customWidth="1"/>
    <col min="3329" max="3329" width="61.7265625" style="213" customWidth="1"/>
    <col min="3330" max="3332" width="7.7265625" style="213" customWidth="1"/>
    <col min="3333" max="3333" width="29.7265625" style="213" customWidth="1"/>
    <col min="3334" max="3334" width="8.7265625" style="213" customWidth="1"/>
    <col min="3335" max="3335" width="31.7265625" style="213" customWidth="1"/>
    <col min="3336" max="3337" width="9.1796875" style="213"/>
    <col min="3338" max="3338" width="9.1796875" style="213" customWidth="1"/>
    <col min="3339" max="3572" width="9.1796875" style="213"/>
    <col min="3573" max="3575" width="9.1796875" style="213" customWidth="1"/>
    <col min="3576" max="3579" width="3.1796875" style="213" customWidth="1"/>
    <col min="3580" max="3580" width="9.1796875" style="213" customWidth="1"/>
    <col min="3581" max="3584" width="2.7265625" style="213" customWidth="1"/>
    <col min="3585" max="3585" width="61.7265625" style="213" customWidth="1"/>
    <col min="3586" max="3588" width="7.7265625" style="213" customWidth="1"/>
    <col min="3589" max="3589" width="29.7265625" style="213" customWidth="1"/>
    <col min="3590" max="3590" width="8.7265625" style="213" customWidth="1"/>
    <col min="3591" max="3591" width="31.7265625" style="213" customWidth="1"/>
    <col min="3592" max="3593" width="9.1796875" style="213"/>
    <col min="3594" max="3594" width="9.1796875" style="213" customWidth="1"/>
    <col min="3595" max="3828" width="9.1796875" style="213"/>
    <col min="3829" max="3831" width="9.1796875" style="213" customWidth="1"/>
    <col min="3832" max="3835" width="3.1796875" style="213" customWidth="1"/>
    <col min="3836" max="3836" width="9.1796875" style="213" customWidth="1"/>
    <col min="3837" max="3840" width="2.7265625" style="213" customWidth="1"/>
    <col min="3841" max="3841" width="61.7265625" style="213" customWidth="1"/>
    <col min="3842" max="3844" width="7.7265625" style="213" customWidth="1"/>
    <col min="3845" max="3845" width="29.7265625" style="213" customWidth="1"/>
    <col min="3846" max="3846" width="8.7265625" style="213" customWidth="1"/>
    <col min="3847" max="3847" width="31.7265625" style="213" customWidth="1"/>
    <col min="3848" max="3849" width="9.1796875" style="213"/>
    <col min="3850" max="3850" width="9.1796875" style="213" customWidth="1"/>
    <col min="3851" max="4084" width="9.1796875" style="213"/>
    <col min="4085" max="4087" width="9.1796875" style="213" customWidth="1"/>
    <col min="4088" max="4091" width="3.1796875" style="213" customWidth="1"/>
    <col min="4092" max="4092" width="9.1796875" style="213" customWidth="1"/>
    <col min="4093" max="4096" width="2.7265625" style="213" customWidth="1"/>
    <col min="4097" max="4097" width="61.7265625" style="213" customWidth="1"/>
    <col min="4098" max="4100" width="7.7265625" style="213" customWidth="1"/>
    <col min="4101" max="4101" width="29.7265625" style="213" customWidth="1"/>
    <col min="4102" max="4102" width="8.7265625" style="213" customWidth="1"/>
    <col min="4103" max="4103" width="31.7265625" style="213" customWidth="1"/>
    <col min="4104" max="4105" width="9.1796875" style="213"/>
    <col min="4106" max="4106" width="9.1796875" style="213" customWidth="1"/>
    <col min="4107" max="4340" width="9.1796875" style="213"/>
    <col min="4341" max="4343" width="9.1796875" style="213" customWidth="1"/>
    <col min="4344" max="4347" width="3.1796875" style="213" customWidth="1"/>
    <col min="4348" max="4348" width="9.1796875" style="213" customWidth="1"/>
    <col min="4349" max="4352" width="2.7265625" style="213" customWidth="1"/>
    <col min="4353" max="4353" width="61.7265625" style="213" customWidth="1"/>
    <col min="4354" max="4356" width="7.7265625" style="213" customWidth="1"/>
    <col min="4357" max="4357" width="29.7265625" style="213" customWidth="1"/>
    <col min="4358" max="4358" width="8.7265625" style="213" customWidth="1"/>
    <col min="4359" max="4359" width="31.7265625" style="213" customWidth="1"/>
    <col min="4360" max="4361" width="9.1796875" style="213"/>
    <col min="4362" max="4362" width="9.1796875" style="213" customWidth="1"/>
    <col min="4363" max="4596" width="9.1796875" style="213"/>
    <col min="4597" max="4599" width="9.1796875" style="213" customWidth="1"/>
    <col min="4600" max="4603" width="3.1796875" style="213" customWidth="1"/>
    <col min="4604" max="4604" width="9.1796875" style="213" customWidth="1"/>
    <col min="4605" max="4608" width="2.7265625" style="213" customWidth="1"/>
    <col min="4609" max="4609" width="61.7265625" style="213" customWidth="1"/>
    <col min="4610" max="4612" width="7.7265625" style="213" customWidth="1"/>
    <col min="4613" max="4613" width="29.7265625" style="213" customWidth="1"/>
    <col min="4614" max="4614" width="8.7265625" style="213" customWidth="1"/>
    <col min="4615" max="4615" width="31.7265625" style="213" customWidth="1"/>
    <col min="4616" max="4617" width="9.1796875" style="213"/>
    <col min="4618" max="4618" width="9.1796875" style="213" customWidth="1"/>
    <col min="4619" max="4852" width="9.1796875" style="213"/>
    <col min="4853" max="4855" width="9.1796875" style="213" customWidth="1"/>
    <col min="4856" max="4859" width="3.1796875" style="213" customWidth="1"/>
    <col min="4860" max="4860" width="9.1796875" style="213" customWidth="1"/>
    <col min="4861" max="4864" width="2.7265625" style="213" customWidth="1"/>
    <col min="4865" max="4865" width="61.7265625" style="213" customWidth="1"/>
    <col min="4866" max="4868" width="7.7265625" style="213" customWidth="1"/>
    <col min="4869" max="4869" width="29.7265625" style="213" customWidth="1"/>
    <col min="4870" max="4870" width="8.7265625" style="213" customWidth="1"/>
    <col min="4871" max="4871" width="31.7265625" style="213" customWidth="1"/>
    <col min="4872" max="4873" width="9.1796875" style="213"/>
    <col min="4874" max="4874" width="9.1796875" style="213" customWidth="1"/>
    <col min="4875" max="5108" width="9.1796875" style="213"/>
    <col min="5109" max="5111" width="9.1796875" style="213" customWidth="1"/>
    <col min="5112" max="5115" width="3.1796875" style="213" customWidth="1"/>
    <col min="5116" max="5116" width="9.1796875" style="213" customWidth="1"/>
    <col min="5117" max="5120" width="2.7265625" style="213" customWidth="1"/>
    <col min="5121" max="5121" width="61.7265625" style="213" customWidth="1"/>
    <col min="5122" max="5124" width="7.7265625" style="213" customWidth="1"/>
    <col min="5125" max="5125" width="29.7265625" style="213" customWidth="1"/>
    <col min="5126" max="5126" width="8.7265625" style="213" customWidth="1"/>
    <col min="5127" max="5127" width="31.7265625" style="213" customWidth="1"/>
    <col min="5128" max="5129" width="9.1796875" style="213"/>
    <col min="5130" max="5130" width="9.1796875" style="213" customWidth="1"/>
    <col min="5131" max="5364" width="9.1796875" style="213"/>
    <col min="5365" max="5367" width="9.1796875" style="213" customWidth="1"/>
    <col min="5368" max="5371" width="3.1796875" style="213" customWidth="1"/>
    <col min="5372" max="5372" width="9.1796875" style="213" customWidth="1"/>
    <col min="5373" max="5376" width="2.7265625" style="213" customWidth="1"/>
    <col min="5377" max="5377" width="61.7265625" style="213" customWidth="1"/>
    <col min="5378" max="5380" width="7.7265625" style="213" customWidth="1"/>
    <col min="5381" max="5381" width="29.7265625" style="213" customWidth="1"/>
    <col min="5382" max="5382" width="8.7265625" style="213" customWidth="1"/>
    <col min="5383" max="5383" width="31.7265625" style="213" customWidth="1"/>
    <col min="5384" max="5385" width="9.1796875" style="213"/>
    <col min="5386" max="5386" width="9.1796875" style="213" customWidth="1"/>
    <col min="5387" max="5620" width="9.1796875" style="213"/>
    <col min="5621" max="5623" width="9.1796875" style="213" customWidth="1"/>
    <col min="5624" max="5627" width="3.1796875" style="213" customWidth="1"/>
    <col min="5628" max="5628" width="9.1796875" style="213" customWidth="1"/>
    <col min="5629" max="5632" width="2.7265625" style="213" customWidth="1"/>
    <col min="5633" max="5633" width="61.7265625" style="213" customWidth="1"/>
    <col min="5634" max="5636" width="7.7265625" style="213" customWidth="1"/>
    <col min="5637" max="5637" width="29.7265625" style="213" customWidth="1"/>
    <col min="5638" max="5638" width="8.7265625" style="213" customWidth="1"/>
    <col min="5639" max="5639" width="31.7265625" style="213" customWidth="1"/>
    <col min="5640" max="5641" width="9.1796875" style="213"/>
    <col min="5642" max="5642" width="9.1796875" style="213" customWidth="1"/>
    <col min="5643" max="5876" width="9.1796875" style="213"/>
    <col min="5877" max="5879" width="9.1796875" style="213" customWidth="1"/>
    <col min="5880" max="5883" width="3.1796875" style="213" customWidth="1"/>
    <col min="5884" max="5884" width="9.1796875" style="213" customWidth="1"/>
    <col min="5885" max="5888" width="2.7265625" style="213" customWidth="1"/>
    <col min="5889" max="5889" width="61.7265625" style="213" customWidth="1"/>
    <col min="5890" max="5892" width="7.7265625" style="213" customWidth="1"/>
    <col min="5893" max="5893" width="29.7265625" style="213" customWidth="1"/>
    <col min="5894" max="5894" width="8.7265625" style="213" customWidth="1"/>
    <col min="5895" max="5895" width="31.7265625" style="213" customWidth="1"/>
    <col min="5896" max="5897" width="9.1796875" style="213"/>
    <col min="5898" max="5898" width="9.1796875" style="213" customWidth="1"/>
    <col min="5899" max="6132" width="9.1796875" style="213"/>
    <col min="6133" max="6135" width="9.1796875" style="213" customWidth="1"/>
    <col min="6136" max="6139" width="3.1796875" style="213" customWidth="1"/>
    <col min="6140" max="6140" width="9.1796875" style="213" customWidth="1"/>
    <col min="6141" max="6144" width="2.7265625" style="213" customWidth="1"/>
    <col min="6145" max="6145" width="61.7265625" style="213" customWidth="1"/>
    <col min="6146" max="6148" width="7.7265625" style="213" customWidth="1"/>
    <col min="6149" max="6149" width="29.7265625" style="213" customWidth="1"/>
    <col min="6150" max="6150" width="8.7265625" style="213" customWidth="1"/>
    <col min="6151" max="6151" width="31.7265625" style="213" customWidth="1"/>
    <col min="6152" max="6153" width="9.1796875" style="213"/>
    <col min="6154" max="6154" width="9.1796875" style="213" customWidth="1"/>
    <col min="6155" max="6388" width="9.1796875" style="213"/>
    <col min="6389" max="6391" width="9.1796875" style="213" customWidth="1"/>
    <col min="6392" max="6395" width="3.1796875" style="213" customWidth="1"/>
    <col min="6396" max="6396" width="9.1796875" style="213" customWidth="1"/>
    <col min="6397" max="6400" width="2.7265625" style="213" customWidth="1"/>
    <col min="6401" max="6401" width="61.7265625" style="213" customWidth="1"/>
    <col min="6402" max="6404" width="7.7265625" style="213" customWidth="1"/>
    <col min="6405" max="6405" width="29.7265625" style="213" customWidth="1"/>
    <col min="6406" max="6406" width="8.7265625" style="213" customWidth="1"/>
    <col min="6407" max="6407" width="31.7265625" style="213" customWidth="1"/>
    <col min="6408" max="6409" width="9.1796875" style="213"/>
    <col min="6410" max="6410" width="9.1796875" style="213" customWidth="1"/>
    <col min="6411" max="6644" width="9.1796875" style="213"/>
    <col min="6645" max="6647" width="9.1796875" style="213" customWidth="1"/>
    <col min="6648" max="6651" width="3.1796875" style="213" customWidth="1"/>
    <col min="6652" max="6652" width="9.1796875" style="213" customWidth="1"/>
    <col min="6653" max="6656" width="2.7265625" style="213" customWidth="1"/>
    <col min="6657" max="6657" width="61.7265625" style="213" customWidth="1"/>
    <col min="6658" max="6660" width="7.7265625" style="213" customWidth="1"/>
    <col min="6661" max="6661" width="29.7265625" style="213" customWidth="1"/>
    <col min="6662" max="6662" width="8.7265625" style="213" customWidth="1"/>
    <col min="6663" max="6663" width="31.7265625" style="213" customWidth="1"/>
    <col min="6664" max="6665" width="9.1796875" style="213"/>
    <col min="6666" max="6666" width="9.1796875" style="213" customWidth="1"/>
    <col min="6667" max="6900" width="9.1796875" style="213"/>
    <col min="6901" max="6903" width="9.1796875" style="213" customWidth="1"/>
    <col min="6904" max="6907" width="3.1796875" style="213" customWidth="1"/>
    <col min="6908" max="6908" width="9.1796875" style="213" customWidth="1"/>
    <col min="6909" max="6912" width="2.7265625" style="213" customWidth="1"/>
    <col min="6913" max="6913" width="61.7265625" style="213" customWidth="1"/>
    <col min="6914" max="6916" width="7.7265625" style="213" customWidth="1"/>
    <col min="6917" max="6917" width="29.7265625" style="213" customWidth="1"/>
    <col min="6918" max="6918" width="8.7265625" style="213" customWidth="1"/>
    <col min="6919" max="6919" width="31.7265625" style="213" customWidth="1"/>
    <col min="6920" max="6921" width="9.1796875" style="213"/>
    <col min="6922" max="6922" width="9.1796875" style="213" customWidth="1"/>
    <col min="6923" max="7156" width="9.1796875" style="213"/>
    <col min="7157" max="7159" width="9.1796875" style="213" customWidth="1"/>
    <col min="7160" max="7163" width="3.1796875" style="213" customWidth="1"/>
    <col min="7164" max="7164" width="9.1796875" style="213" customWidth="1"/>
    <col min="7165" max="7168" width="2.7265625" style="213" customWidth="1"/>
    <col min="7169" max="7169" width="61.7265625" style="213" customWidth="1"/>
    <col min="7170" max="7172" width="7.7265625" style="213" customWidth="1"/>
    <col min="7173" max="7173" width="29.7265625" style="213" customWidth="1"/>
    <col min="7174" max="7174" width="8.7265625" style="213" customWidth="1"/>
    <col min="7175" max="7175" width="31.7265625" style="213" customWidth="1"/>
    <col min="7176" max="7177" width="9.1796875" style="213"/>
    <col min="7178" max="7178" width="9.1796875" style="213" customWidth="1"/>
    <col min="7179" max="7412" width="9.1796875" style="213"/>
    <col min="7413" max="7415" width="9.1796875" style="213" customWidth="1"/>
    <col min="7416" max="7419" width="3.1796875" style="213" customWidth="1"/>
    <col min="7420" max="7420" width="9.1796875" style="213" customWidth="1"/>
    <col min="7421" max="7424" width="2.7265625" style="213" customWidth="1"/>
    <col min="7425" max="7425" width="61.7265625" style="213" customWidth="1"/>
    <col min="7426" max="7428" width="7.7265625" style="213" customWidth="1"/>
    <col min="7429" max="7429" width="29.7265625" style="213" customWidth="1"/>
    <col min="7430" max="7430" width="8.7265625" style="213" customWidth="1"/>
    <col min="7431" max="7431" width="31.7265625" style="213" customWidth="1"/>
    <col min="7432" max="7433" width="9.1796875" style="213"/>
    <col min="7434" max="7434" width="9.1796875" style="213" customWidth="1"/>
    <col min="7435" max="7668" width="9.1796875" style="213"/>
    <col min="7669" max="7671" width="9.1796875" style="213" customWidth="1"/>
    <col min="7672" max="7675" width="3.1796875" style="213" customWidth="1"/>
    <col min="7676" max="7676" width="9.1796875" style="213" customWidth="1"/>
    <col min="7677" max="7680" width="2.7265625" style="213" customWidth="1"/>
    <col min="7681" max="7681" width="61.7265625" style="213" customWidth="1"/>
    <col min="7682" max="7684" width="7.7265625" style="213" customWidth="1"/>
    <col min="7685" max="7685" width="29.7265625" style="213" customWidth="1"/>
    <col min="7686" max="7686" width="8.7265625" style="213" customWidth="1"/>
    <col min="7687" max="7687" width="31.7265625" style="213" customWidth="1"/>
    <col min="7688" max="7689" width="9.1796875" style="213"/>
    <col min="7690" max="7690" width="9.1796875" style="213" customWidth="1"/>
    <col min="7691" max="7924" width="9.1796875" style="213"/>
    <col min="7925" max="7927" width="9.1796875" style="213" customWidth="1"/>
    <col min="7928" max="7931" width="3.1796875" style="213" customWidth="1"/>
    <col min="7932" max="7932" width="9.1796875" style="213" customWidth="1"/>
    <col min="7933" max="7936" width="2.7265625" style="213" customWidth="1"/>
    <col min="7937" max="7937" width="61.7265625" style="213" customWidth="1"/>
    <col min="7938" max="7940" width="7.7265625" style="213" customWidth="1"/>
    <col min="7941" max="7941" width="29.7265625" style="213" customWidth="1"/>
    <col min="7942" max="7942" width="8.7265625" style="213" customWidth="1"/>
    <col min="7943" max="7943" width="31.7265625" style="213" customWidth="1"/>
    <col min="7944" max="7945" width="9.1796875" style="213"/>
    <col min="7946" max="7946" width="9.1796875" style="213" customWidth="1"/>
    <col min="7947" max="8180" width="9.1796875" style="213"/>
    <col min="8181" max="8183" width="9.1796875" style="213" customWidth="1"/>
    <col min="8184" max="8187" width="3.1796875" style="213" customWidth="1"/>
    <col min="8188" max="8188" width="9.1796875" style="213" customWidth="1"/>
    <col min="8189" max="8192" width="2.7265625" style="213" customWidth="1"/>
    <col min="8193" max="8193" width="61.7265625" style="213" customWidth="1"/>
    <col min="8194" max="8196" width="7.7265625" style="213" customWidth="1"/>
    <col min="8197" max="8197" width="29.7265625" style="213" customWidth="1"/>
    <col min="8198" max="8198" width="8.7265625" style="213" customWidth="1"/>
    <col min="8199" max="8199" width="31.7265625" style="213" customWidth="1"/>
    <col min="8200" max="8201" width="9.1796875" style="213"/>
    <col min="8202" max="8202" width="9.1796875" style="213" customWidth="1"/>
    <col min="8203" max="8436" width="9.1796875" style="213"/>
    <col min="8437" max="8439" width="9.1796875" style="213" customWidth="1"/>
    <col min="8440" max="8443" width="3.1796875" style="213" customWidth="1"/>
    <col min="8444" max="8444" width="9.1796875" style="213" customWidth="1"/>
    <col min="8445" max="8448" width="2.7265625" style="213" customWidth="1"/>
    <col min="8449" max="8449" width="61.7265625" style="213" customWidth="1"/>
    <col min="8450" max="8452" width="7.7265625" style="213" customWidth="1"/>
    <col min="8453" max="8453" width="29.7265625" style="213" customWidth="1"/>
    <col min="8454" max="8454" width="8.7265625" style="213" customWidth="1"/>
    <col min="8455" max="8455" width="31.7265625" style="213" customWidth="1"/>
    <col min="8456" max="8457" width="9.1796875" style="213"/>
    <col min="8458" max="8458" width="9.1796875" style="213" customWidth="1"/>
    <col min="8459" max="8692" width="9.1796875" style="213"/>
    <col min="8693" max="8695" width="9.1796875" style="213" customWidth="1"/>
    <col min="8696" max="8699" width="3.1796875" style="213" customWidth="1"/>
    <col min="8700" max="8700" width="9.1796875" style="213" customWidth="1"/>
    <col min="8701" max="8704" width="2.7265625" style="213" customWidth="1"/>
    <col min="8705" max="8705" width="61.7265625" style="213" customWidth="1"/>
    <col min="8706" max="8708" width="7.7265625" style="213" customWidth="1"/>
    <col min="8709" max="8709" width="29.7265625" style="213" customWidth="1"/>
    <col min="8710" max="8710" width="8.7265625" style="213" customWidth="1"/>
    <col min="8711" max="8711" width="31.7265625" style="213" customWidth="1"/>
    <col min="8712" max="8713" width="9.1796875" style="213"/>
    <col min="8714" max="8714" width="9.1796875" style="213" customWidth="1"/>
    <col min="8715" max="8948" width="9.1796875" style="213"/>
    <col min="8949" max="8951" width="9.1796875" style="213" customWidth="1"/>
    <col min="8952" max="8955" width="3.1796875" style="213" customWidth="1"/>
    <col min="8956" max="8956" width="9.1796875" style="213" customWidth="1"/>
    <col min="8957" max="8960" width="2.7265625" style="213" customWidth="1"/>
    <col min="8961" max="8961" width="61.7265625" style="213" customWidth="1"/>
    <col min="8962" max="8964" width="7.7265625" style="213" customWidth="1"/>
    <col min="8965" max="8965" width="29.7265625" style="213" customWidth="1"/>
    <col min="8966" max="8966" width="8.7265625" style="213" customWidth="1"/>
    <col min="8967" max="8967" width="31.7265625" style="213" customWidth="1"/>
    <col min="8968" max="8969" width="9.1796875" style="213"/>
    <col min="8970" max="8970" width="9.1796875" style="213" customWidth="1"/>
    <col min="8971" max="9204" width="9.1796875" style="213"/>
    <col min="9205" max="9207" width="9.1796875" style="213" customWidth="1"/>
    <col min="9208" max="9211" width="3.1796875" style="213" customWidth="1"/>
    <col min="9212" max="9212" width="9.1796875" style="213" customWidth="1"/>
    <col min="9213" max="9216" width="2.7265625" style="213" customWidth="1"/>
    <col min="9217" max="9217" width="61.7265625" style="213" customWidth="1"/>
    <col min="9218" max="9220" width="7.7265625" style="213" customWidth="1"/>
    <col min="9221" max="9221" width="29.7265625" style="213" customWidth="1"/>
    <col min="9222" max="9222" width="8.7265625" style="213" customWidth="1"/>
    <col min="9223" max="9223" width="31.7265625" style="213" customWidth="1"/>
    <col min="9224" max="9225" width="9.1796875" style="213"/>
    <col min="9226" max="9226" width="9.1796875" style="213" customWidth="1"/>
    <col min="9227" max="9460" width="9.1796875" style="213"/>
    <col min="9461" max="9463" width="9.1796875" style="213" customWidth="1"/>
    <col min="9464" max="9467" width="3.1796875" style="213" customWidth="1"/>
    <col min="9468" max="9468" width="9.1796875" style="213" customWidth="1"/>
    <col min="9469" max="9472" width="2.7265625" style="213" customWidth="1"/>
    <col min="9473" max="9473" width="61.7265625" style="213" customWidth="1"/>
    <col min="9474" max="9476" width="7.7265625" style="213" customWidth="1"/>
    <col min="9477" max="9477" width="29.7265625" style="213" customWidth="1"/>
    <col min="9478" max="9478" width="8.7265625" style="213" customWidth="1"/>
    <col min="9479" max="9479" width="31.7265625" style="213" customWidth="1"/>
    <col min="9480" max="9481" width="9.1796875" style="213"/>
    <col min="9482" max="9482" width="9.1796875" style="213" customWidth="1"/>
    <col min="9483" max="9716" width="9.1796875" style="213"/>
    <col min="9717" max="9719" width="9.1796875" style="213" customWidth="1"/>
    <col min="9720" max="9723" width="3.1796875" style="213" customWidth="1"/>
    <col min="9724" max="9724" width="9.1796875" style="213" customWidth="1"/>
    <col min="9725" max="9728" width="2.7265625" style="213" customWidth="1"/>
    <col min="9729" max="9729" width="61.7265625" style="213" customWidth="1"/>
    <col min="9730" max="9732" width="7.7265625" style="213" customWidth="1"/>
    <col min="9733" max="9733" width="29.7265625" style="213" customWidth="1"/>
    <col min="9734" max="9734" width="8.7265625" style="213" customWidth="1"/>
    <col min="9735" max="9735" width="31.7265625" style="213" customWidth="1"/>
    <col min="9736" max="9737" width="9.1796875" style="213"/>
    <col min="9738" max="9738" width="9.1796875" style="213" customWidth="1"/>
    <col min="9739" max="9972" width="9.1796875" style="213"/>
    <col min="9973" max="9975" width="9.1796875" style="213" customWidth="1"/>
    <col min="9976" max="9979" width="3.1796875" style="213" customWidth="1"/>
    <col min="9980" max="9980" width="9.1796875" style="213" customWidth="1"/>
    <col min="9981" max="9984" width="2.7265625" style="213" customWidth="1"/>
    <col min="9985" max="9985" width="61.7265625" style="213" customWidth="1"/>
    <col min="9986" max="9988" width="7.7265625" style="213" customWidth="1"/>
    <col min="9989" max="9989" width="29.7265625" style="213" customWidth="1"/>
    <col min="9990" max="9990" width="8.7265625" style="213" customWidth="1"/>
    <col min="9991" max="9991" width="31.7265625" style="213" customWidth="1"/>
    <col min="9992" max="9993" width="9.1796875" style="213"/>
    <col min="9994" max="9994" width="9.1796875" style="213" customWidth="1"/>
    <col min="9995" max="10228" width="9.1796875" style="213"/>
    <col min="10229" max="10231" width="9.1796875" style="213" customWidth="1"/>
    <col min="10232" max="10235" width="3.1796875" style="213" customWidth="1"/>
    <col min="10236" max="10236" width="9.1796875" style="213" customWidth="1"/>
    <col min="10237" max="10240" width="2.7265625" style="213" customWidth="1"/>
    <col min="10241" max="10241" width="61.7265625" style="213" customWidth="1"/>
    <col min="10242" max="10244" width="7.7265625" style="213" customWidth="1"/>
    <col min="10245" max="10245" width="29.7265625" style="213" customWidth="1"/>
    <col min="10246" max="10246" width="8.7265625" style="213" customWidth="1"/>
    <col min="10247" max="10247" width="31.7265625" style="213" customWidth="1"/>
    <col min="10248" max="10249" width="9.1796875" style="213"/>
    <col min="10250" max="10250" width="9.1796875" style="213" customWidth="1"/>
    <col min="10251" max="10484" width="9.1796875" style="213"/>
    <col min="10485" max="10487" width="9.1796875" style="213" customWidth="1"/>
    <col min="10488" max="10491" width="3.1796875" style="213" customWidth="1"/>
    <col min="10492" max="10492" width="9.1796875" style="213" customWidth="1"/>
    <col min="10493" max="10496" width="2.7265625" style="213" customWidth="1"/>
    <col min="10497" max="10497" width="61.7265625" style="213" customWidth="1"/>
    <col min="10498" max="10500" width="7.7265625" style="213" customWidth="1"/>
    <col min="10501" max="10501" width="29.7265625" style="213" customWidth="1"/>
    <col min="10502" max="10502" width="8.7265625" style="213" customWidth="1"/>
    <col min="10503" max="10503" width="31.7265625" style="213" customWidth="1"/>
    <col min="10504" max="10505" width="9.1796875" style="213"/>
    <col min="10506" max="10506" width="9.1796875" style="213" customWidth="1"/>
    <col min="10507" max="10740" width="9.1796875" style="213"/>
    <col min="10741" max="10743" width="9.1796875" style="213" customWidth="1"/>
    <col min="10744" max="10747" width="3.1796875" style="213" customWidth="1"/>
    <col min="10748" max="10748" width="9.1796875" style="213" customWidth="1"/>
    <col min="10749" max="10752" width="2.7265625" style="213" customWidth="1"/>
    <col min="10753" max="10753" width="61.7265625" style="213" customWidth="1"/>
    <col min="10754" max="10756" width="7.7265625" style="213" customWidth="1"/>
    <col min="10757" max="10757" width="29.7265625" style="213" customWidth="1"/>
    <col min="10758" max="10758" width="8.7265625" style="213" customWidth="1"/>
    <col min="10759" max="10759" width="31.7265625" style="213" customWidth="1"/>
    <col min="10760" max="10761" width="9.1796875" style="213"/>
    <col min="10762" max="10762" width="9.1796875" style="213" customWidth="1"/>
    <col min="10763" max="10996" width="9.1796875" style="213"/>
    <col min="10997" max="10999" width="9.1796875" style="213" customWidth="1"/>
    <col min="11000" max="11003" width="3.1796875" style="213" customWidth="1"/>
    <col min="11004" max="11004" width="9.1796875" style="213" customWidth="1"/>
    <col min="11005" max="11008" width="2.7265625" style="213" customWidth="1"/>
    <col min="11009" max="11009" width="61.7265625" style="213" customWidth="1"/>
    <col min="11010" max="11012" width="7.7265625" style="213" customWidth="1"/>
    <col min="11013" max="11013" width="29.7265625" style="213" customWidth="1"/>
    <col min="11014" max="11014" width="8.7265625" style="213" customWidth="1"/>
    <col min="11015" max="11015" width="31.7265625" style="213" customWidth="1"/>
    <col min="11016" max="11017" width="9.1796875" style="213"/>
    <col min="11018" max="11018" width="9.1796875" style="213" customWidth="1"/>
    <col min="11019" max="11252" width="9.1796875" style="213"/>
    <col min="11253" max="11255" width="9.1796875" style="213" customWidth="1"/>
    <col min="11256" max="11259" width="3.1796875" style="213" customWidth="1"/>
    <col min="11260" max="11260" width="9.1796875" style="213" customWidth="1"/>
    <col min="11261" max="11264" width="2.7265625" style="213" customWidth="1"/>
    <col min="11265" max="11265" width="61.7265625" style="213" customWidth="1"/>
    <col min="11266" max="11268" width="7.7265625" style="213" customWidth="1"/>
    <col min="11269" max="11269" width="29.7265625" style="213" customWidth="1"/>
    <col min="11270" max="11270" width="8.7265625" style="213" customWidth="1"/>
    <col min="11271" max="11271" width="31.7265625" style="213" customWidth="1"/>
    <col min="11272" max="11273" width="9.1796875" style="213"/>
    <col min="11274" max="11274" width="9.1796875" style="213" customWidth="1"/>
    <col min="11275" max="11508" width="9.1796875" style="213"/>
    <col min="11509" max="11511" width="9.1796875" style="213" customWidth="1"/>
    <col min="11512" max="11515" width="3.1796875" style="213" customWidth="1"/>
    <col min="11516" max="11516" width="9.1796875" style="213" customWidth="1"/>
    <col min="11517" max="11520" width="2.7265625" style="213" customWidth="1"/>
    <col min="11521" max="11521" width="61.7265625" style="213" customWidth="1"/>
    <col min="11522" max="11524" width="7.7265625" style="213" customWidth="1"/>
    <col min="11525" max="11525" width="29.7265625" style="213" customWidth="1"/>
    <col min="11526" max="11526" width="8.7265625" style="213" customWidth="1"/>
    <col min="11527" max="11527" width="31.7265625" style="213" customWidth="1"/>
    <col min="11528" max="11529" width="9.1796875" style="213"/>
    <col min="11530" max="11530" width="9.1796875" style="213" customWidth="1"/>
    <col min="11531" max="11764" width="9.1796875" style="213"/>
    <col min="11765" max="11767" width="9.1796875" style="213" customWidth="1"/>
    <col min="11768" max="11771" width="3.1796875" style="213" customWidth="1"/>
    <col min="11772" max="11772" width="9.1796875" style="213" customWidth="1"/>
    <col min="11773" max="11776" width="2.7265625" style="213" customWidth="1"/>
    <col min="11777" max="11777" width="61.7265625" style="213" customWidth="1"/>
    <col min="11778" max="11780" width="7.7265625" style="213" customWidth="1"/>
    <col min="11781" max="11781" width="29.7265625" style="213" customWidth="1"/>
    <col min="11782" max="11782" width="8.7265625" style="213" customWidth="1"/>
    <col min="11783" max="11783" width="31.7265625" style="213" customWidth="1"/>
    <col min="11784" max="11785" width="9.1796875" style="213"/>
    <col min="11786" max="11786" width="9.1796875" style="213" customWidth="1"/>
    <col min="11787" max="12020" width="9.1796875" style="213"/>
    <col min="12021" max="12023" width="9.1796875" style="213" customWidth="1"/>
    <col min="12024" max="12027" width="3.1796875" style="213" customWidth="1"/>
    <col min="12028" max="12028" width="9.1796875" style="213" customWidth="1"/>
    <col min="12029" max="12032" width="2.7265625" style="213" customWidth="1"/>
    <col min="12033" max="12033" width="61.7265625" style="213" customWidth="1"/>
    <col min="12034" max="12036" width="7.7265625" style="213" customWidth="1"/>
    <col min="12037" max="12037" width="29.7265625" style="213" customWidth="1"/>
    <col min="12038" max="12038" width="8.7265625" style="213" customWidth="1"/>
    <col min="12039" max="12039" width="31.7265625" style="213" customWidth="1"/>
    <col min="12040" max="12041" width="9.1796875" style="213"/>
    <col min="12042" max="12042" width="9.1796875" style="213" customWidth="1"/>
    <col min="12043" max="12276" width="9.1796875" style="213"/>
    <col min="12277" max="12279" width="9.1796875" style="213" customWidth="1"/>
    <col min="12280" max="12283" width="3.1796875" style="213" customWidth="1"/>
    <col min="12284" max="12284" width="9.1796875" style="213" customWidth="1"/>
    <col min="12285" max="12288" width="2.7265625" style="213" customWidth="1"/>
    <col min="12289" max="12289" width="61.7265625" style="213" customWidth="1"/>
    <col min="12290" max="12292" width="7.7265625" style="213" customWidth="1"/>
    <col min="12293" max="12293" width="29.7265625" style="213" customWidth="1"/>
    <col min="12294" max="12294" width="8.7265625" style="213" customWidth="1"/>
    <col min="12295" max="12295" width="31.7265625" style="213" customWidth="1"/>
    <col min="12296" max="12297" width="9.1796875" style="213"/>
    <col min="12298" max="12298" width="9.1796875" style="213" customWidth="1"/>
    <col min="12299" max="12532" width="9.1796875" style="213"/>
    <col min="12533" max="12535" width="9.1796875" style="213" customWidth="1"/>
    <col min="12536" max="12539" width="3.1796875" style="213" customWidth="1"/>
    <col min="12540" max="12540" width="9.1796875" style="213" customWidth="1"/>
    <col min="12541" max="12544" width="2.7265625" style="213" customWidth="1"/>
    <col min="12545" max="12545" width="61.7265625" style="213" customWidth="1"/>
    <col min="12546" max="12548" width="7.7265625" style="213" customWidth="1"/>
    <col min="12549" max="12549" width="29.7265625" style="213" customWidth="1"/>
    <col min="12550" max="12550" width="8.7265625" style="213" customWidth="1"/>
    <col min="12551" max="12551" width="31.7265625" style="213" customWidth="1"/>
    <col min="12552" max="12553" width="9.1796875" style="213"/>
    <col min="12554" max="12554" width="9.1796875" style="213" customWidth="1"/>
    <col min="12555" max="12788" width="9.1796875" style="213"/>
    <col min="12789" max="12791" width="9.1796875" style="213" customWidth="1"/>
    <col min="12792" max="12795" width="3.1796875" style="213" customWidth="1"/>
    <col min="12796" max="12796" width="9.1796875" style="213" customWidth="1"/>
    <col min="12797" max="12800" width="2.7265625" style="213" customWidth="1"/>
    <col min="12801" max="12801" width="61.7265625" style="213" customWidth="1"/>
    <col min="12802" max="12804" width="7.7265625" style="213" customWidth="1"/>
    <col min="12805" max="12805" width="29.7265625" style="213" customWidth="1"/>
    <col min="12806" max="12806" width="8.7265625" style="213" customWidth="1"/>
    <col min="12807" max="12807" width="31.7265625" style="213" customWidth="1"/>
    <col min="12808" max="12809" width="9.1796875" style="213"/>
    <col min="12810" max="12810" width="9.1796875" style="213" customWidth="1"/>
    <col min="12811" max="13044" width="9.1796875" style="213"/>
    <col min="13045" max="13047" width="9.1796875" style="213" customWidth="1"/>
    <col min="13048" max="13051" width="3.1796875" style="213" customWidth="1"/>
    <col min="13052" max="13052" width="9.1796875" style="213" customWidth="1"/>
    <col min="13053" max="13056" width="2.7265625" style="213" customWidth="1"/>
    <col min="13057" max="13057" width="61.7265625" style="213" customWidth="1"/>
    <col min="13058" max="13060" width="7.7265625" style="213" customWidth="1"/>
    <col min="13061" max="13061" width="29.7265625" style="213" customWidth="1"/>
    <col min="13062" max="13062" width="8.7265625" style="213" customWidth="1"/>
    <col min="13063" max="13063" width="31.7265625" style="213" customWidth="1"/>
    <col min="13064" max="13065" width="9.1796875" style="213"/>
    <col min="13066" max="13066" width="9.1796875" style="213" customWidth="1"/>
    <col min="13067" max="13300" width="9.1796875" style="213"/>
    <col min="13301" max="13303" width="9.1796875" style="213" customWidth="1"/>
    <col min="13304" max="13307" width="3.1796875" style="213" customWidth="1"/>
    <col min="13308" max="13308" width="9.1796875" style="213" customWidth="1"/>
    <col min="13309" max="13312" width="2.7265625" style="213" customWidth="1"/>
    <col min="13313" max="13313" width="61.7265625" style="213" customWidth="1"/>
    <col min="13314" max="13316" width="7.7265625" style="213" customWidth="1"/>
    <col min="13317" max="13317" width="29.7265625" style="213" customWidth="1"/>
    <col min="13318" max="13318" width="8.7265625" style="213" customWidth="1"/>
    <col min="13319" max="13319" width="31.7265625" style="213" customWidth="1"/>
    <col min="13320" max="13321" width="9.1796875" style="213"/>
    <col min="13322" max="13322" width="9.1796875" style="213" customWidth="1"/>
    <col min="13323" max="13556" width="9.1796875" style="213"/>
    <col min="13557" max="13559" width="9.1796875" style="213" customWidth="1"/>
    <col min="13560" max="13563" width="3.1796875" style="213" customWidth="1"/>
    <col min="13564" max="13564" width="9.1796875" style="213" customWidth="1"/>
    <col min="13565" max="13568" width="2.7265625" style="213" customWidth="1"/>
    <col min="13569" max="13569" width="61.7265625" style="213" customWidth="1"/>
    <col min="13570" max="13572" width="7.7265625" style="213" customWidth="1"/>
    <col min="13573" max="13573" width="29.7265625" style="213" customWidth="1"/>
    <col min="13574" max="13574" width="8.7265625" style="213" customWidth="1"/>
    <col min="13575" max="13575" width="31.7265625" style="213" customWidth="1"/>
    <col min="13576" max="13577" width="9.1796875" style="213"/>
    <col min="13578" max="13578" width="9.1796875" style="213" customWidth="1"/>
    <col min="13579" max="13812" width="9.1796875" style="213"/>
    <col min="13813" max="13815" width="9.1796875" style="213" customWidth="1"/>
    <col min="13816" max="13819" width="3.1796875" style="213" customWidth="1"/>
    <col min="13820" max="13820" width="9.1796875" style="213" customWidth="1"/>
    <col min="13821" max="13824" width="2.7265625" style="213" customWidth="1"/>
    <col min="13825" max="13825" width="61.7265625" style="213" customWidth="1"/>
    <col min="13826" max="13828" width="7.7265625" style="213" customWidth="1"/>
    <col min="13829" max="13829" width="29.7265625" style="213" customWidth="1"/>
    <col min="13830" max="13830" width="8.7265625" style="213" customWidth="1"/>
    <col min="13831" max="13831" width="31.7265625" style="213" customWidth="1"/>
    <col min="13832" max="13833" width="9.1796875" style="213"/>
    <col min="13834" max="13834" width="9.1796875" style="213" customWidth="1"/>
    <col min="13835" max="14068" width="9.1796875" style="213"/>
    <col min="14069" max="14071" width="9.1796875" style="213" customWidth="1"/>
    <col min="14072" max="14075" width="3.1796875" style="213" customWidth="1"/>
    <col min="14076" max="14076" width="9.1796875" style="213" customWidth="1"/>
    <col min="14077" max="14080" width="2.7265625" style="213" customWidth="1"/>
    <col min="14081" max="14081" width="61.7265625" style="213" customWidth="1"/>
    <col min="14082" max="14084" width="7.7265625" style="213" customWidth="1"/>
    <col min="14085" max="14085" width="29.7265625" style="213" customWidth="1"/>
    <col min="14086" max="14086" width="8.7265625" style="213" customWidth="1"/>
    <col min="14087" max="14087" width="31.7265625" style="213" customWidth="1"/>
    <col min="14088" max="14089" width="9.1796875" style="213"/>
    <col min="14090" max="14090" width="9.1796875" style="213" customWidth="1"/>
    <col min="14091" max="14324" width="9.1796875" style="213"/>
    <col min="14325" max="14327" width="9.1796875" style="213" customWidth="1"/>
    <col min="14328" max="14331" width="3.1796875" style="213" customWidth="1"/>
    <col min="14332" max="14332" width="9.1796875" style="213" customWidth="1"/>
    <col min="14333" max="14336" width="2.7265625" style="213" customWidth="1"/>
    <col min="14337" max="14337" width="61.7265625" style="213" customWidth="1"/>
    <col min="14338" max="14340" width="7.7265625" style="213" customWidth="1"/>
    <col min="14341" max="14341" width="29.7265625" style="213" customWidth="1"/>
    <col min="14342" max="14342" width="8.7265625" style="213" customWidth="1"/>
    <col min="14343" max="14343" width="31.7265625" style="213" customWidth="1"/>
    <col min="14344" max="14345" width="9.1796875" style="213"/>
    <col min="14346" max="14346" width="9.1796875" style="213" customWidth="1"/>
    <col min="14347" max="14580" width="9.1796875" style="213"/>
    <col min="14581" max="14583" width="9.1796875" style="213" customWidth="1"/>
    <col min="14584" max="14587" width="3.1796875" style="213" customWidth="1"/>
    <col min="14588" max="14588" width="9.1796875" style="213" customWidth="1"/>
    <col min="14589" max="14592" width="2.7265625" style="213" customWidth="1"/>
    <col min="14593" max="14593" width="61.7265625" style="213" customWidth="1"/>
    <col min="14594" max="14596" width="7.7265625" style="213" customWidth="1"/>
    <col min="14597" max="14597" width="29.7265625" style="213" customWidth="1"/>
    <col min="14598" max="14598" width="8.7265625" style="213" customWidth="1"/>
    <col min="14599" max="14599" width="31.7265625" style="213" customWidth="1"/>
    <col min="14600" max="14601" width="9.1796875" style="213"/>
    <col min="14602" max="14602" width="9.1796875" style="213" customWidth="1"/>
    <col min="14603" max="14836" width="9.1796875" style="213"/>
    <col min="14837" max="14839" width="9.1796875" style="213" customWidth="1"/>
    <col min="14840" max="14843" width="3.1796875" style="213" customWidth="1"/>
    <col min="14844" max="14844" width="9.1796875" style="213" customWidth="1"/>
    <col min="14845" max="14848" width="2.7265625" style="213" customWidth="1"/>
    <col min="14849" max="14849" width="61.7265625" style="213" customWidth="1"/>
    <col min="14850" max="14852" width="7.7265625" style="213" customWidth="1"/>
    <col min="14853" max="14853" width="29.7265625" style="213" customWidth="1"/>
    <col min="14854" max="14854" width="8.7265625" style="213" customWidth="1"/>
    <col min="14855" max="14855" width="31.7265625" style="213" customWidth="1"/>
    <col min="14856" max="14857" width="9.1796875" style="213"/>
    <col min="14858" max="14858" width="9.1796875" style="213" customWidth="1"/>
    <col min="14859" max="15092" width="9.1796875" style="213"/>
    <col min="15093" max="15095" width="9.1796875" style="213" customWidth="1"/>
    <col min="15096" max="15099" width="3.1796875" style="213" customWidth="1"/>
    <col min="15100" max="15100" width="9.1796875" style="213" customWidth="1"/>
    <col min="15101" max="15104" width="2.7265625" style="213" customWidth="1"/>
    <col min="15105" max="15105" width="61.7265625" style="213" customWidth="1"/>
    <col min="15106" max="15108" width="7.7265625" style="213" customWidth="1"/>
    <col min="15109" max="15109" width="29.7265625" style="213" customWidth="1"/>
    <col min="15110" max="15110" width="8.7265625" style="213" customWidth="1"/>
    <col min="15111" max="15111" width="31.7265625" style="213" customWidth="1"/>
    <col min="15112" max="15113" width="9.1796875" style="213"/>
    <col min="15114" max="15114" width="9.1796875" style="213" customWidth="1"/>
    <col min="15115" max="15348" width="9.1796875" style="213"/>
    <col min="15349" max="15351" width="9.1796875" style="213" customWidth="1"/>
    <col min="15352" max="15355" width="3.1796875" style="213" customWidth="1"/>
    <col min="15356" max="15356" width="9.1796875" style="213" customWidth="1"/>
    <col min="15357" max="15360" width="2.7265625" style="213" customWidth="1"/>
    <col min="15361" max="15361" width="61.7265625" style="213" customWidth="1"/>
    <col min="15362" max="15364" width="7.7265625" style="213" customWidth="1"/>
    <col min="15365" max="15365" width="29.7265625" style="213" customWidth="1"/>
    <col min="15366" max="15366" width="8.7265625" style="213" customWidth="1"/>
    <col min="15367" max="15367" width="31.7265625" style="213" customWidth="1"/>
    <col min="15368" max="15369" width="9.1796875" style="213"/>
    <col min="15370" max="15370" width="9.1796875" style="213" customWidth="1"/>
    <col min="15371" max="15604" width="9.1796875" style="213"/>
    <col min="15605" max="15607" width="9.1796875" style="213" customWidth="1"/>
    <col min="15608" max="15611" width="3.1796875" style="213" customWidth="1"/>
    <col min="15612" max="15612" width="9.1796875" style="213" customWidth="1"/>
    <col min="15613" max="15616" width="2.7265625" style="213" customWidth="1"/>
    <col min="15617" max="15617" width="61.7265625" style="213" customWidth="1"/>
    <col min="15618" max="15620" width="7.7265625" style="213" customWidth="1"/>
    <col min="15621" max="15621" width="29.7265625" style="213" customWidth="1"/>
    <col min="15622" max="15622" width="8.7265625" style="213" customWidth="1"/>
    <col min="15623" max="15623" width="31.7265625" style="213" customWidth="1"/>
    <col min="15624" max="15625" width="9.1796875" style="213"/>
    <col min="15626" max="15626" width="9.1796875" style="213" customWidth="1"/>
    <col min="15627" max="15860" width="9.1796875" style="213"/>
    <col min="15861" max="15863" width="9.1796875" style="213" customWidth="1"/>
    <col min="15864" max="15867" width="3.1796875" style="213" customWidth="1"/>
    <col min="15868" max="15868" width="9.1796875" style="213" customWidth="1"/>
    <col min="15869" max="15872" width="2.7265625" style="213" customWidth="1"/>
    <col min="15873" max="15873" width="61.7265625" style="213" customWidth="1"/>
    <col min="15874" max="15876" width="7.7265625" style="213" customWidth="1"/>
    <col min="15877" max="15877" width="29.7265625" style="213" customWidth="1"/>
    <col min="15878" max="15878" width="8.7265625" style="213" customWidth="1"/>
    <col min="15879" max="15879" width="31.7265625" style="213" customWidth="1"/>
    <col min="15880" max="15881" width="9.1796875" style="213"/>
    <col min="15882" max="15882" width="9.1796875" style="213" customWidth="1"/>
    <col min="15883" max="16116" width="9.1796875" style="213"/>
    <col min="16117" max="16119" width="9.1796875" style="213" customWidth="1"/>
    <col min="16120" max="16123" width="3.1796875" style="213" customWidth="1"/>
    <col min="16124" max="16124" width="9.1796875" style="213" customWidth="1"/>
    <col min="16125" max="16128" width="2.7265625" style="213" customWidth="1"/>
    <col min="16129" max="16129" width="61.7265625" style="213" customWidth="1"/>
    <col min="16130" max="16132" width="7.7265625" style="213" customWidth="1"/>
    <col min="16133" max="16133" width="29.7265625" style="213" customWidth="1"/>
    <col min="16134" max="16134" width="8.7265625" style="213" customWidth="1"/>
    <col min="16135" max="16135" width="31.7265625" style="213" customWidth="1"/>
    <col min="16136" max="16137" width="9.1796875" style="213"/>
    <col min="16138" max="16138" width="9.1796875" style="213" customWidth="1"/>
    <col min="16139" max="16384" width="9.1796875" style="213"/>
  </cols>
  <sheetData>
    <row r="1" spans="1:48" x14ac:dyDescent="0.25">
      <c r="D1" s="117" t="s">
        <v>805</v>
      </c>
      <c r="J1" s="33"/>
      <c r="K1" s="33"/>
      <c r="L1" s="33"/>
      <c r="M1" s="33"/>
      <c r="N1" s="78"/>
      <c r="O1" s="78"/>
      <c r="P1" s="79"/>
      <c r="Q1" s="80"/>
      <c r="R1" s="79"/>
      <c r="S1" s="80"/>
      <c r="T1" s="79"/>
      <c r="U1" s="80"/>
      <c r="V1" s="79"/>
      <c r="W1" s="78"/>
      <c r="X1" s="78"/>
      <c r="Y1" s="78"/>
      <c r="Z1" s="78"/>
      <c r="AA1" s="78"/>
      <c r="AB1" s="79"/>
      <c r="AC1" s="79"/>
      <c r="AD1" s="79"/>
      <c r="AF1" s="79"/>
      <c r="AG1" s="79"/>
      <c r="AH1" s="79"/>
      <c r="AI1" s="79"/>
      <c r="AJ1" s="79"/>
      <c r="AK1" s="79"/>
      <c r="AL1" s="79"/>
      <c r="AM1" s="79"/>
      <c r="AN1" s="79"/>
      <c r="AO1" s="79"/>
      <c r="AP1" s="79"/>
      <c r="AQ1" s="79"/>
    </row>
    <row r="2" spans="1:48" ht="13" thickBot="1" x14ac:dyDescent="0.3">
      <c r="D2" s="118" t="str">
        <f>LEFT(Country!B3,3)</f>
        <v>AUS</v>
      </c>
      <c r="J2" s="78"/>
      <c r="K2" s="78"/>
      <c r="L2" s="78"/>
      <c r="M2" s="78"/>
      <c r="N2" s="78"/>
      <c r="O2" s="78"/>
      <c r="P2" s="78"/>
      <c r="Q2" s="80"/>
      <c r="R2" s="78"/>
      <c r="S2" s="80"/>
      <c r="T2" s="78"/>
      <c r="U2" s="80"/>
      <c r="V2" s="78"/>
      <c r="W2" s="78"/>
      <c r="X2" s="78"/>
      <c r="Y2" s="78"/>
      <c r="Z2" s="78"/>
      <c r="AA2" s="78"/>
      <c r="AB2" s="78"/>
      <c r="AC2" s="78"/>
      <c r="AD2" s="78"/>
      <c r="AE2" s="78"/>
      <c r="AF2" s="78"/>
      <c r="AG2" s="78"/>
      <c r="AH2" s="81"/>
      <c r="AI2" s="82"/>
      <c r="AJ2" s="82"/>
      <c r="AK2" s="82"/>
      <c r="AL2" s="82"/>
      <c r="AM2" s="82"/>
      <c r="AN2" s="82"/>
      <c r="AO2" s="82"/>
      <c r="AP2" s="205"/>
      <c r="AQ2" s="83"/>
    </row>
    <row r="3" spans="1:48" ht="19.5" customHeight="1" thickBot="1" x14ac:dyDescent="0.3">
      <c r="D3" s="119"/>
      <c r="E3" s="54"/>
      <c r="F3" s="54"/>
      <c r="G3" s="54"/>
      <c r="H3" s="55"/>
      <c r="I3" s="162"/>
      <c r="J3" s="386"/>
      <c r="K3" s="634" t="s">
        <v>242</v>
      </c>
      <c r="L3" s="634"/>
      <c r="M3" s="387"/>
      <c r="N3" s="605" t="s">
        <v>879</v>
      </c>
      <c r="O3" s="605"/>
      <c r="P3" s="605"/>
      <c r="Q3" s="605"/>
      <c r="R3" s="605"/>
      <c r="S3" s="605"/>
      <c r="T3" s="605"/>
      <c r="U3" s="605"/>
      <c r="V3" s="605"/>
      <c r="W3" s="606"/>
      <c r="X3" s="621" t="s">
        <v>242</v>
      </c>
      <c r="Y3" s="622"/>
      <c r="Z3" s="622"/>
      <c r="AA3" s="623"/>
      <c r="AB3" s="610" t="s">
        <v>243</v>
      </c>
      <c r="AC3" s="611"/>
      <c r="AD3" s="611"/>
      <c r="AE3" s="611"/>
      <c r="AF3" s="611"/>
      <c r="AG3" s="611"/>
      <c r="AH3" s="611"/>
      <c r="AI3" s="611"/>
      <c r="AJ3" s="611"/>
      <c r="AK3" s="611"/>
      <c r="AL3" s="611"/>
      <c r="AM3" s="629"/>
      <c r="AN3" s="611"/>
      <c r="AO3" s="629"/>
      <c r="AP3" s="629"/>
      <c r="AQ3" s="612"/>
      <c r="AR3" s="189"/>
      <c r="AS3" s="602" t="s">
        <v>803</v>
      </c>
      <c r="AT3" s="603"/>
      <c r="AU3" s="603"/>
      <c r="AV3" s="604"/>
    </row>
    <row r="4" spans="1:48" ht="130.5" customHeight="1" thickBot="1" x14ac:dyDescent="0.3">
      <c r="A4" s="92" t="s">
        <v>303</v>
      </c>
      <c r="B4" s="107" t="s">
        <v>58</v>
      </c>
      <c r="C4" s="92" t="s">
        <v>23</v>
      </c>
      <c r="D4" s="576" t="s">
        <v>31</v>
      </c>
      <c r="E4" s="577"/>
      <c r="F4" s="577"/>
      <c r="G4" s="577"/>
      <c r="H4" s="578"/>
      <c r="I4" s="211" t="s">
        <v>1118</v>
      </c>
      <c r="J4" s="67"/>
      <c r="K4" s="67"/>
      <c r="L4" s="67"/>
      <c r="M4" s="66"/>
      <c r="N4" s="56" t="s">
        <v>244</v>
      </c>
      <c r="O4" s="64" t="s">
        <v>245</v>
      </c>
      <c r="P4" s="65" t="s">
        <v>1190</v>
      </c>
      <c r="Q4" s="64" t="s">
        <v>1201</v>
      </c>
      <c r="R4" s="351" t="s">
        <v>1191</v>
      </c>
      <c r="S4" s="352" t="s">
        <v>1192</v>
      </c>
      <c r="T4" s="352" t="s">
        <v>1108</v>
      </c>
      <c r="U4" s="352" t="s">
        <v>1193</v>
      </c>
      <c r="V4" s="229" t="s">
        <v>1194</v>
      </c>
      <c r="W4" s="66" t="s">
        <v>1195</v>
      </c>
      <c r="X4" s="84"/>
      <c r="Y4" s="85"/>
      <c r="Z4" s="64"/>
      <c r="AA4" s="84"/>
      <c r="AB4" s="57" t="s">
        <v>246</v>
      </c>
      <c r="AC4" s="68" t="s">
        <v>247</v>
      </c>
      <c r="AD4" s="68" t="s">
        <v>1191</v>
      </c>
      <c r="AE4" s="64" t="s">
        <v>1192</v>
      </c>
      <c r="AF4" s="86" t="s">
        <v>1196</v>
      </c>
      <c r="AG4" s="64" t="s">
        <v>248</v>
      </c>
      <c r="AH4" s="64" t="s">
        <v>1197</v>
      </c>
      <c r="AI4" s="64" t="s">
        <v>1198</v>
      </c>
      <c r="AJ4" s="64" t="s">
        <v>1192</v>
      </c>
      <c r="AK4" s="86" t="s">
        <v>1199</v>
      </c>
      <c r="AL4" s="64" t="s">
        <v>248</v>
      </c>
      <c r="AM4" s="64" t="s">
        <v>1197</v>
      </c>
      <c r="AN4" s="64" t="s">
        <v>1200</v>
      </c>
      <c r="AO4" s="64" t="s">
        <v>249</v>
      </c>
      <c r="AP4" s="64" t="s">
        <v>250</v>
      </c>
      <c r="AQ4" s="66" t="s">
        <v>251</v>
      </c>
      <c r="AR4" s="171"/>
      <c r="AS4" s="56"/>
      <c r="AT4" s="190"/>
      <c r="AU4" s="191"/>
      <c r="AV4" s="192"/>
    </row>
    <row r="5" spans="1:48" ht="80.25" customHeight="1" thickBot="1" x14ac:dyDescent="0.3">
      <c r="A5" s="92"/>
      <c r="B5" s="107"/>
      <c r="C5" s="92"/>
      <c r="D5" s="573" t="s">
        <v>570</v>
      </c>
      <c r="E5" s="579"/>
      <c r="F5" s="579"/>
      <c r="G5" s="579"/>
      <c r="H5" s="580"/>
      <c r="I5" s="161"/>
      <c r="J5" s="444"/>
      <c r="K5" s="444"/>
      <c r="L5" s="444"/>
      <c r="M5" s="445"/>
      <c r="N5" s="393"/>
      <c r="O5" s="322"/>
      <c r="P5" s="487"/>
      <c r="Q5" s="322"/>
      <c r="R5" s="321"/>
      <c r="S5" s="321"/>
      <c r="T5" s="321"/>
      <c r="U5" s="321"/>
      <c r="V5" s="321"/>
      <c r="W5" s="323"/>
      <c r="X5" s="393"/>
      <c r="Y5" s="322"/>
      <c r="Z5" s="322"/>
      <c r="AA5" s="323"/>
      <c r="AB5" s="369"/>
      <c r="AC5" s="366"/>
      <c r="AD5" s="322"/>
      <c r="AE5" s="322"/>
      <c r="AF5" s="325"/>
      <c r="AG5" s="324"/>
      <c r="AH5" s="326"/>
      <c r="AI5" s="324"/>
      <c r="AJ5" s="326"/>
      <c r="AK5" s="327"/>
      <c r="AL5" s="326"/>
      <c r="AM5" s="324"/>
      <c r="AN5" s="324"/>
      <c r="AO5" s="263"/>
      <c r="AP5" s="297"/>
      <c r="AQ5" s="265"/>
      <c r="AR5" s="189"/>
      <c r="AS5" s="182"/>
      <c r="AT5" s="174"/>
      <c r="AU5" s="174"/>
      <c r="AV5" s="196"/>
    </row>
    <row r="6" spans="1:48" ht="294.75" customHeight="1" x14ac:dyDescent="0.3">
      <c r="D6" s="627" t="s">
        <v>1067</v>
      </c>
      <c r="E6" s="628"/>
      <c r="F6" s="628"/>
      <c r="G6" s="628"/>
      <c r="H6" s="628"/>
      <c r="I6" s="392"/>
      <c r="J6" s="449"/>
      <c r="K6" s="451"/>
      <c r="L6" s="451"/>
      <c r="M6" s="488"/>
      <c r="N6" s="328"/>
      <c r="O6" s="329"/>
      <c r="P6" s="324"/>
      <c r="Q6" s="489"/>
      <c r="R6" s="324"/>
      <c r="S6" s="326"/>
      <c r="T6" s="324"/>
      <c r="U6" s="329"/>
      <c r="V6" s="329"/>
      <c r="W6" s="330"/>
      <c r="X6" s="328"/>
      <c r="Y6" s="324"/>
      <c r="Z6" s="324"/>
      <c r="AA6" s="330"/>
      <c r="AB6" s="370"/>
      <c r="AC6" s="367"/>
      <c r="AD6" s="324"/>
      <c r="AE6" s="324"/>
      <c r="AF6" s="43"/>
      <c r="AG6" s="156"/>
      <c r="AH6" s="43"/>
      <c r="AI6" s="156"/>
      <c r="AJ6" s="43"/>
      <c r="AK6" s="156"/>
      <c r="AL6" s="43"/>
      <c r="AM6" s="156"/>
      <c r="AN6" s="156"/>
      <c r="AO6" s="312"/>
      <c r="AP6" s="305"/>
      <c r="AQ6" s="331"/>
      <c r="AR6" s="189"/>
      <c r="AS6" s="182"/>
      <c r="AT6" s="158"/>
      <c r="AU6" s="158"/>
      <c r="AV6" s="196"/>
    </row>
    <row r="7" spans="1:48" ht="51" customHeight="1" x14ac:dyDescent="0.3">
      <c r="A7" s="106" t="str">
        <f t="shared" ref="A7:A8" si="0">MID(E7,FIND("(Q",E7)+1,6)</f>
        <v>Q8b.01</v>
      </c>
      <c r="B7" s="109" t="s">
        <v>535</v>
      </c>
      <c r="C7" s="109"/>
      <c r="D7" s="112"/>
      <c r="E7" s="582" t="s">
        <v>814</v>
      </c>
      <c r="F7" s="582"/>
      <c r="G7" s="582"/>
      <c r="H7" s="583"/>
      <c r="I7" s="353" t="s">
        <v>854</v>
      </c>
      <c r="J7" s="449"/>
      <c r="K7" s="451"/>
      <c r="L7" s="451"/>
      <c r="M7" s="488"/>
      <c r="N7" s="267" t="s">
        <v>0</v>
      </c>
      <c r="O7" s="429" t="s">
        <v>1189</v>
      </c>
      <c r="P7" s="429"/>
      <c r="Q7" s="429"/>
      <c r="R7" s="235"/>
      <c r="S7" s="235"/>
      <c r="T7" s="235"/>
      <c r="U7" s="235"/>
      <c r="V7" s="429" t="str">
        <f>IF(AND(T7="",R7="",P7="",N7=""),"",IF(AND(T7="",R7="", P7=""),N7,IF(AND(T7="", R7="",P7&lt;&gt;""),P7,IF(AND(T7="",R7&lt;&gt;""),R7,T7))))</f>
        <v/>
      </c>
      <c r="W7" s="273"/>
      <c r="X7" s="398"/>
      <c r="Y7" s="152"/>
      <c r="Z7" s="152"/>
      <c r="AA7" s="233"/>
      <c r="AB7" s="242"/>
      <c r="AC7" s="242"/>
      <c r="AD7" s="237"/>
      <c r="AE7" s="238"/>
      <c r="AF7" s="240" t="str">
        <f>IF(AND(AD7="",AB7=""),"",IF(AND(AD7="",AB7&lt;&gt;""),AB7,IF(AND(AD7="",AB7&lt;&gt;""),AB7,AD7)))</f>
        <v/>
      </c>
      <c r="AG7" s="239"/>
      <c r="AH7" s="240"/>
      <c r="AI7" s="239"/>
      <c r="AJ7" s="240"/>
      <c r="AK7" s="239" t="str">
        <f>IF(AND(AI7="",AG7="",AF7=""),"",IF(AND(AI7="",AG7=""),AF7,IF(AND(AI7="",AG7&lt;&gt;""),AG7,IF(AND(AI7="",AG7&lt;&gt;""),AG7,AI7))))</f>
        <v/>
      </c>
      <c r="AL7" s="240"/>
      <c r="AM7" s="239"/>
      <c r="AN7" s="239"/>
      <c r="AO7" s="239"/>
      <c r="AP7" s="255" t="str">
        <f>IF(AND(AN7="",AL7="",AK7=""),".",IF(AND(AN7="",AL7=""),AK7,IF(AND(AN7="",AL7&lt;&gt;""),AL7,IF(AND(AN7="",AL7&lt;&gt;""),AL7,AN7))))</f>
        <v>.</v>
      </c>
      <c r="AQ7" s="282"/>
      <c r="AR7" s="189"/>
      <c r="AS7" s="182"/>
      <c r="AT7" s="158"/>
      <c r="AU7" s="158"/>
      <c r="AV7" s="196"/>
    </row>
    <row r="8" spans="1:48" ht="52" customHeight="1" x14ac:dyDescent="0.3">
      <c r="A8" s="106" t="str">
        <f t="shared" si="0"/>
        <v>Q8b.02</v>
      </c>
      <c r="B8" s="109" t="s">
        <v>535</v>
      </c>
      <c r="C8" s="109"/>
      <c r="D8" s="112"/>
      <c r="E8" s="582" t="s">
        <v>810</v>
      </c>
      <c r="F8" s="582"/>
      <c r="G8" s="582"/>
      <c r="H8" s="583"/>
      <c r="I8" s="349" t="s">
        <v>855</v>
      </c>
      <c r="J8" s="449"/>
      <c r="K8" s="451"/>
      <c r="L8" s="451"/>
      <c r="M8" s="488"/>
      <c r="N8" s="267" t="s">
        <v>0</v>
      </c>
      <c r="O8" s="429" t="s">
        <v>1189</v>
      </c>
      <c r="P8" s="429"/>
      <c r="Q8" s="429"/>
      <c r="R8" s="235"/>
      <c r="S8" s="235"/>
      <c r="T8" s="235"/>
      <c r="U8" s="235"/>
      <c r="V8" s="235" t="str">
        <f t="shared" ref="V8:V71" si="1">IF(AND(T8="",R8="",P8="",N8=""),"",IF(AND(T8="",R8="", P8=""),N8,IF(AND(T8="", R8="",P8&lt;&gt;""),P8,IF(AND(T8="",R8&lt;&gt;""),R8,T8))))</f>
        <v/>
      </c>
      <c r="W8" s="273"/>
      <c r="X8" s="398"/>
      <c r="Y8" s="152"/>
      <c r="Z8" s="152"/>
      <c r="AA8" s="233"/>
      <c r="AB8" s="242"/>
      <c r="AC8" s="242"/>
      <c r="AD8" s="237"/>
      <c r="AE8" s="238"/>
      <c r="AF8" s="240" t="str">
        <f t="shared" ref="AF8:AF73" si="2">IF(AND(AD8="",AB8=""),"",IF(AND(AD8="",AB8&lt;&gt;""),AB8,IF(AND(AD8="",AB8&lt;&gt;""),AB8,AD8)))</f>
        <v/>
      </c>
      <c r="AG8" s="239"/>
      <c r="AH8" s="240"/>
      <c r="AI8" s="239"/>
      <c r="AJ8" s="240"/>
      <c r="AK8" s="239" t="str">
        <f t="shared" ref="AK8:AK73" si="3">IF(AND(AI8="",AG8="",AF8=""),"",IF(AND(AI8="",AG8=""),AF8,IF(AND(AI8="",AG8&lt;&gt;""),AG8,IF(AND(AI8="",AG8&lt;&gt;""),AG8,AI8))))</f>
        <v/>
      </c>
      <c r="AL8" s="240"/>
      <c r="AM8" s="239"/>
      <c r="AN8" s="239"/>
      <c r="AO8" s="239"/>
      <c r="AP8" s="255" t="str">
        <f t="shared" ref="AP8:AP73" si="4">IF(AND(AN8="",AL8="",AK8=""),".",IF(AND(AN8="",AL8=""),AK8,IF(AND(AN8="",AL8&lt;&gt;""),AL8,IF(AND(AN8="",AL8&lt;&gt;""),AL8,AN8))))</f>
        <v>.</v>
      </c>
      <c r="AQ8" s="282"/>
      <c r="AR8" s="189"/>
      <c r="AS8" s="182"/>
      <c r="AT8" s="158"/>
      <c r="AU8" s="158"/>
      <c r="AV8" s="196"/>
    </row>
    <row r="9" spans="1:48" ht="23.15" customHeight="1" x14ac:dyDescent="0.3">
      <c r="A9" s="106" t="str">
        <f>MID(E9,FIND("(Q",E9)+1,6)</f>
        <v>Q8b.03</v>
      </c>
      <c r="B9" s="107" t="s">
        <v>88</v>
      </c>
      <c r="C9" s="92" t="s">
        <v>304</v>
      </c>
      <c r="D9" s="120"/>
      <c r="E9" s="568" t="s">
        <v>571</v>
      </c>
      <c r="F9" s="568"/>
      <c r="G9" s="568"/>
      <c r="H9" s="568"/>
      <c r="I9" s="346" t="s">
        <v>541</v>
      </c>
      <c r="J9" s="490"/>
      <c r="K9" s="491"/>
      <c r="L9" s="491"/>
      <c r="M9" s="488"/>
      <c r="N9" s="394" t="s">
        <v>1</v>
      </c>
      <c r="O9" s="429" t="str">
        <f t="shared" ref="O9:O15" si="5">IF(OR(B9="NI",B9="N"),"New question introduced in 2023 - Please answer this question for the year of the previous update in Column P",IF(B9="EC","Small changes were made to the question. Take extra care when validating the response in Column N. If necessary, please change your answer in Column P",""))</f>
        <v/>
      </c>
      <c r="P9" s="411"/>
      <c r="Q9" s="429"/>
      <c r="R9" s="235"/>
      <c r="S9" s="235"/>
      <c r="T9" s="235"/>
      <c r="U9" s="248"/>
      <c r="V9" s="235" t="str">
        <f t="shared" si="1"/>
        <v>no</v>
      </c>
      <c r="W9" s="273"/>
      <c r="X9" s="398"/>
      <c r="Y9" s="152"/>
      <c r="Z9" s="152"/>
      <c r="AA9" s="233"/>
      <c r="AB9" s="242"/>
      <c r="AC9" s="242"/>
      <c r="AD9" s="237"/>
      <c r="AE9" s="238"/>
      <c r="AF9" s="240" t="str">
        <f t="shared" si="2"/>
        <v/>
      </c>
      <c r="AG9" s="239"/>
      <c r="AH9" s="240"/>
      <c r="AI9" s="239"/>
      <c r="AJ9" s="240"/>
      <c r="AK9" s="239" t="str">
        <f t="shared" si="3"/>
        <v/>
      </c>
      <c r="AL9" s="240"/>
      <c r="AM9" s="239"/>
      <c r="AN9" s="239"/>
      <c r="AO9" s="239"/>
      <c r="AP9" s="255" t="str">
        <f t="shared" si="4"/>
        <v>.</v>
      </c>
      <c r="AQ9" s="282"/>
      <c r="AR9" s="189"/>
      <c r="AS9" s="182"/>
      <c r="AT9" s="158"/>
      <c r="AU9" s="158"/>
      <c r="AV9" s="196"/>
    </row>
    <row r="10" spans="1:48" ht="80.150000000000006" customHeight="1" x14ac:dyDescent="0.3">
      <c r="A10" s="106" t="str">
        <f t="shared" ref="A10:A11" si="6">MID(E10,FIND("(Q",E10)+1,6)</f>
        <v>Q8b.04</v>
      </c>
      <c r="B10" s="107" t="s">
        <v>535</v>
      </c>
      <c r="C10" s="92"/>
      <c r="D10" s="120"/>
      <c r="E10" s="568" t="s">
        <v>572</v>
      </c>
      <c r="F10" s="568"/>
      <c r="G10" s="568"/>
      <c r="H10" s="569"/>
      <c r="I10" s="625" t="s">
        <v>1061</v>
      </c>
      <c r="J10" s="490"/>
      <c r="K10" s="491"/>
      <c r="L10" s="491"/>
      <c r="M10" s="488"/>
      <c r="N10" s="394" t="s">
        <v>0</v>
      </c>
      <c r="O10" s="429"/>
      <c r="P10" s="411"/>
      <c r="Q10" s="429"/>
      <c r="R10" s="235"/>
      <c r="S10" s="235"/>
      <c r="T10" s="235"/>
      <c r="U10" s="248"/>
      <c r="V10" s="235" t="str">
        <f t="shared" si="1"/>
        <v/>
      </c>
      <c r="W10" s="273"/>
      <c r="X10" s="398"/>
      <c r="Y10" s="152"/>
      <c r="Z10" s="152"/>
      <c r="AA10" s="233"/>
      <c r="AB10" s="242"/>
      <c r="AC10" s="242"/>
      <c r="AD10" s="237"/>
      <c r="AE10" s="238"/>
      <c r="AF10" s="240" t="str">
        <f t="shared" si="2"/>
        <v/>
      </c>
      <c r="AG10" s="239"/>
      <c r="AH10" s="240"/>
      <c r="AI10" s="239"/>
      <c r="AJ10" s="240"/>
      <c r="AK10" s="239" t="str">
        <f t="shared" si="3"/>
        <v/>
      </c>
      <c r="AL10" s="240"/>
      <c r="AM10" s="239"/>
      <c r="AN10" s="239"/>
      <c r="AO10" s="239"/>
      <c r="AP10" s="255" t="str">
        <f t="shared" si="4"/>
        <v>.</v>
      </c>
      <c r="AQ10" s="282"/>
      <c r="AR10" s="189"/>
      <c r="AS10" s="172"/>
      <c r="AT10" s="158"/>
      <c r="AU10" s="158"/>
      <c r="AV10" s="196"/>
    </row>
    <row r="11" spans="1:48" ht="80.150000000000006" customHeight="1" x14ac:dyDescent="0.3">
      <c r="A11" s="106" t="str">
        <f t="shared" si="6"/>
        <v>Q8b.05</v>
      </c>
      <c r="B11" s="107" t="s">
        <v>535</v>
      </c>
      <c r="C11" s="92"/>
      <c r="D11" s="120"/>
      <c r="E11" s="568" t="s">
        <v>573</v>
      </c>
      <c r="F11" s="568"/>
      <c r="G11" s="568"/>
      <c r="H11" s="569"/>
      <c r="I11" s="625"/>
      <c r="J11" s="490"/>
      <c r="K11" s="491"/>
      <c r="L11" s="491"/>
      <c r="M11" s="488"/>
      <c r="N11" s="394" t="s">
        <v>0</v>
      </c>
      <c r="O11" s="429"/>
      <c r="P11" s="411"/>
      <c r="Q11" s="429"/>
      <c r="R11" s="235"/>
      <c r="S11" s="235"/>
      <c r="T11" s="235"/>
      <c r="U11" s="248"/>
      <c r="V11" s="235" t="str">
        <f t="shared" si="1"/>
        <v/>
      </c>
      <c r="W11" s="273"/>
      <c r="X11" s="398"/>
      <c r="Y11" s="152"/>
      <c r="Z11" s="152"/>
      <c r="AA11" s="233"/>
      <c r="AB11" s="242"/>
      <c r="AC11" s="242"/>
      <c r="AD11" s="237"/>
      <c r="AE11" s="238"/>
      <c r="AF11" s="240" t="str">
        <f t="shared" si="2"/>
        <v/>
      </c>
      <c r="AG11" s="239"/>
      <c r="AH11" s="240"/>
      <c r="AI11" s="239"/>
      <c r="AJ11" s="240"/>
      <c r="AK11" s="239" t="str">
        <f t="shared" si="3"/>
        <v/>
      </c>
      <c r="AL11" s="240"/>
      <c r="AM11" s="239"/>
      <c r="AN11" s="239"/>
      <c r="AO11" s="239"/>
      <c r="AP11" s="255" t="str">
        <f t="shared" si="4"/>
        <v>.</v>
      </c>
      <c r="AQ11" s="282"/>
      <c r="AR11" s="189"/>
      <c r="AS11" s="172"/>
      <c r="AT11" s="158"/>
      <c r="AU11" s="158"/>
      <c r="AV11" s="196"/>
    </row>
    <row r="12" spans="1:48" ht="80.150000000000006" customHeight="1" x14ac:dyDescent="0.3">
      <c r="A12" s="106" t="str">
        <f>MID(E12,FIND("(Q",E12)+1,6)</f>
        <v>Q8b.06</v>
      </c>
      <c r="B12" s="107" t="s">
        <v>88</v>
      </c>
      <c r="C12" s="109" t="s">
        <v>305</v>
      </c>
      <c r="D12" s="121"/>
      <c r="E12" s="568" t="s">
        <v>574</v>
      </c>
      <c r="F12" s="568"/>
      <c r="G12" s="568"/>
      <c r="H12" s="568"/>
      <c r="I12" s="625"/>
      <c r="J12" s="469"/>
      <c r="K12" s="470"/>
      <c r="L12" s="470"/>
      <c r="M12" s="488"/>
      <c r="N12" s="395" t="s">
        <v>1219</v>
      </c>
      <c r="O12" s="429" t="str">
        <f t="shared" si="5"/>
        <v/>
      </c>
      <c r="P12" s="411"/>
      <c r="Q12" s="429"/>
      <c r="R12" s="235"/>
      <c r="S12" s="235"/>
      <c r="T12" s="235"/>
      <c r="U12" s="248"/>
      <c r="V12" s="235" t="str">
        <f t="shared" si="1"/>
        <v>sector does not exist</v>
      </c>
      <c r="W12" s="273"/>
      <c r="X12" s="398"/>
      <c r="Y12" s="152"/>
      <c r="Z12" s="152"/>
      <c r="AA12" s="233"/>
      <c r="AB12" s="242"/>
      <c r="AC12" s="242"/>
      <c r="AD12" s="237"/>
      <c r="AE12" s="238"/>
      <c r="AF12" s="240" t="str">
        <f t="shared" si="2"/>
        <v/>
      </c>
      <c r="AG12" s="239"/>
      <c r="AH12" s="240"/>
      <c r="AI12" s="239"/>
      <c r="AJ12" s="240"/>
      <c r="AK12" s="239" t="str">
        <f t="shared" si="3"/>
        <v/>
      </c>
      <c r="AL12" s="240"/>
      <c r="AM12" s="239"/>
      <c r="AN12" s="239"/>
      <c r="AO12" s="239"/>
      <c r="AP12" s="255" t="str">
        <f t="shared" si="4"/>
        <v>.</v>
      </c>
      <c r="AQ12" s="282"/>
      <c r="AR12" s="189"/>
      <c r="AS12" s="172"/>
      <c r="AT12" s="158"/>
      <c r="AU12" s="158"/>
      <c r="AV12" s="196"/>
    </row>
    <row r="13" spans="1:48" ht="71.5" customHeight="1" x14ac:dyDescent="0.3">
      <c r="A13" s="106" t="str">
        <f>MID(E13,FIND("(Q",E13)+1,6)</f>
        <v>Q8b.07</v>
      </c>
      <c r="B13" s="107" t="s">
        <v>88</v>
      </c>
      <c r="C13" s="109" t="s">
        <v>306</v>
      </c>
      <c r="D13" s="121"/>
      <c r="E13" s="568" t="s">
        <v>575</v>
      </c>
      <c r="F13" s="568"/>
      <c r="G13" s="568"/>
      <c r="H13" s="568"/>
      <c r="I13" s="581" t="s">
        <v>1062</v>
      </c>
      <c r="J13" s="449"/>
      <c r="K13" s="451"/>
      <c r="L13" s="451"/>
      <c r="M13" s="488"/>
      <c r="N13" s="394" t="s">
        <v>144</v>
      </c>
      <c r="O13" s="429" t="str">
        <f t="shared" si="5"/>
        <v/>
      </c>
      <c r="P13" s="411"/>
      <c r="Q13" s="429"/>
      <c r="R13" s="235"/>
      <c r="S13" s="235"/>
      <c r="T13" s="235"/>
      <c r="U13" s="248"/>
      <c r="V13" s="235" t="str">
        <f t="shared" si="1"/>
        <v>state level (for federal states)</v>
      </c>
      <c r="W13" s="273"/>
      <c r="X13" s="398"/>
      <c r="Y13" s="152"/>
      <c r="Z13" s="152"/>
      <c r="AA13" s="233"/>
      <c r="AB13" s="242"/>
      <c r="AC13" s="242"/>
      <c r="AD13" s="237"/>
      <c r="AE13" s="238"/>
      <c r="AF13" s="240" t="str">
        <f t="shared" si="2"/>
        <v/>
      </c>
      <c r="AG13" s="239"/>
      <c r="AH13" s="240"/>
      <c r="AI13" s="239"/>
      <c r="AJ13" s="240"/>
      <c r="AK13" s="239" t="str">
        <f t="shared" si="3"/>
        <v/>
      </c>
      <c r="AL13" s="240"/>
      <c r="AM13" s="239"/>
      <c r="AN13" s="239"/>
      <c r="AO13" s="239"/>
      <c r="AP13" s="255" t="str">
        <f t="shared" si="4"/>
        <v>.</v>
      </c>
      <c r="AQ13" s="282"/>
      <c r="AR13" s="189"/>
      <c r="AS13" s="172"/>
      <c r="AT13" s="158"/>
      <c r="AU13" s="158"/>
      <c r="AV13" s="196"/>
    </row>
    <row r="14" spans="1:48" ht="88.5" customHeight="1" x14ac:dyDescent="0.3">
      <c r="A14" s="106" t="str">
        <f>MID(E14,FIND("(Q",E14)+1,7)</f>
        <v>Q8b.07a</v>
      </c>
      <c r="B14" s="107" t="s">
        <v>535</v>
      </c>
      <c r="C14" s="109"/>
      <c r="D14" s="121"/>
      <c r="E14" s="566" t="s">
        <v>699</v>
      </c>
      <c r="F14" s="566"/>
      <c r="G14" s="566"/>
      <c r="H14" s="567"/>
      <c r="I14" s="581"/>
      <c r="J14" s="449"/>
      <c r="K14" s="451"/>
      <c r="L14" s="451"/>
      <c r="M14" s="488"/>
      <c r="N14" s="394" t="s">
        <v>0</v>
      </c>
      <c r="O14" s="429" t="str">
        <f t="shared" si="5"/>
        <v>New question introduced in 2023 - Please answer this question for the year of the previous update in Column P</v>
      </c>
      <c r="P14" s="248"/>
      <c r="Q14" s="429"/>
      <c r="R14" s="235"/>
      <c r="S14" s="235"/>
      <c r="T14" s="235"/>
      <c r="U14" s="248"/>
      <c r="V14" s="235" t="str">
        <f t="shared" si="1"/>
        <v/>
      </c>
      <c r="W14" s="273"/>
      <c r="X14" s="398"/>
      <c r="Y14" s="152"/>
      <c r="Z14" s="152"/>
      <c r="AA14" s="233"/>
      <c r="AB14" s="242"/>
      <c r="AC14" s="242"/>
      <c r="AD14" s="237"/>
      <c r="AE14" s="238"/>
      <c r="AF14" s="240" t="str">
        <f t="shared" si="2"/>
        <v/>
      </c>
      <c r="AG14" s="239"/>
      <c r="AH14" s="240"/>
      <c r="AI14" s="239"/>
      <c r="AJ14" s="240"/>
      <c r="AK14" s="239" t="str">
        <f t="shared" si="3"/>
        <v/>
      </c>
      <c r="AL14" s="240"/>
      <c r="AM14" s="239"/>
      <c r="AN14" s="239"/>
      <c r="AO14" s="239"/>
      <c r="AP14" s="255" t="str">
        <f t="shared" si="4"/>
        <v>.</v>
      </c>
      <c r="AQ14" s="282"/>
      <c r="AR14" s="189"/>
      <c r="AS14" s="172"/>
      <c r="AT14" s="158"/>
      <c r="AU14" s="158"/>
      <c r="AV14" s="196"/>
    </row>
    <row r="15" spans="1:48" ht="311.14999999999998" customHeight="1" x14ac:dyDescent="0.3">
      <c r="A15" s="106" t="str">
        <f>MID(E15,FIND("(Q",E15)+1,6)</f>
        <v>Q8b.08</v>
      </c>
      <c r="B15" s="107" t="s">
        <v>535</v>
      </c>
      <c r="C15" s="109"/>
      <c r="D15" s="121"/>
      <c r="E15" s="568" t="s">
        <v>876</v>
      </c>
      <c r="F15" s="568"/>
      <c r="G15" s="568"/>
      <c r="H15" s="569"/>
      <c r="I15" s="346" t="s">
        <v>1203</v>
      </c>
      <c r="J15" s="449"/>
      <c r="K15" s="451"/>
      <c r="L15" s="451"/>
      <c r="M15" s="488"/>
      <c r="N15" s="394" t="s">
        <v>0</v>
      </c>
      <c r="O15" s="429" t="str">
        <f t="shared" si="5"/>
        <v>New question introduced in 2023 - Please answer this question for the year of the previous update in Column P</v>
      </c>
      <c r="P15" s="248"/>
      <c r="Q15" s="429"/>
      <c r="R15" s="235"/>
      <c r="S15" s="235"/>
      <c r="T15" s="235"/>
      <c r="U15" s="248"/>
      <c r="V15" s="235" t="str">
        <f t="shared" si="1"/>
        <v/>
      </c>
      <c r="W15" s="273"/>
      <c r="X15" s="398"/>
      <c r="Y15" s="152"/>
      <c r="Z15" s="152"/>
      <c r="AA15" s="233"/>
      <c r="AB15" s="242"/>
      <c r="AC15" s="242"/>
      <c r="AD15" s="237"/>
      <c r="AE15" s="238"/>
      <c r="AF15" s="240" t="str">
        <f t="shared" si="2"/>
        <v/>
      </c>
      <c r="AG15" s="239"/>
      <c r="AH15" s="240"/>
      <c r="AI15" s="239"/>
      <c r="AJ15" s="240"/>
      <c r="AK15" s="239" t="str">
        <f t="shared" si="3"/>
        <v/>
      </c>
      <c r="AL15" s="240"/>
      <c r="AM15" s="239"/>
      <c r="AN15" s="239"/>
      <c r="AO15" s="239"/>
      <c r="AP15" s="255" t="str">
        <f t="shared" si="4"/>
        <v>.</v>
      </c>
      <c r="AQ15" s="282"/>
      <c r="AR15" s="189"/>
      <c r="AS15" s="172"/>
      <c r="AT15" s="158"/>
      <c r="AU15" s="158"/>
      <c r="AV15" s="196"/>
    </row>
    <row r="16" spans="1:48" ht="41.15" customHeight="1" x14ac:dyDescent="0.25">
      <c r="D16" s="573" t="s">
        <v>576</v>
      </c>
      <c r="E16" s="579"/>
      <c r="F16" s="579"/>
      <c r="G16" s="579"/>
      <c r="H16" s="580"/>
      <c r="I16" s="347" t="s">
        <v>577</v>
      </c>
      <c r="J16" s="471"/>
      <c r="K16" s="472"/>
      <c r="L16" s="472"/>
      <c r="M16" s="492"/>
      <c r="N16" s="396"/>
      <c r="O16" s="41"/>
      <c r="P16" s="70"/>
      <c r="Q16" s="157"/>
      <c r="R16" s="245"/>
      <c r="S16" s="245"/>
      <c r="T16" s="245"/>
      <c r="U16" s="245"/>
      <c r="V16" s="245"/>
      <c r="W16" s="233"/>
      <c r="X16" s="398"/>
      <c r="Y16" s="152"/>
      <c r="Z16" s="152"/>
      <c r="AA16" s="233"/>
      <c r="AB16" s="359"/>
      <c r="AC16" s="365"/>
      <c r="AD16" s="157"/>
      <c r="AE16" s="157"/>
      <c r="AF16" s="155"/>
      <c r="AG16" s="157"/>
      <c r="AH16" s="155"/>
      <c r="AI16" s="157"/>
      <c r="AJ16" s="155"/>
      <c r="AK16" s="157"/>
      <c r="AL16" s="155"/>
      <c r="AM16" s="157"/>
      <c r="AN16" s="157"/>
      <c r="AO16" s="157"/>
      <c r="AP16" s="245"/>
      <c r="AQ16" s="244"/>
      <c r="AR16" s="189"/>
      <c r="AS16" s="172"/>
      <c r="AT16" s="158"/>
      <c r="AU16" s="158"/>
      <c r="AV16" s="196"/>
    </row>
    <row r="17" spans="1:48" ht="30" customHeight="1" x14ac:dyDescent="0.25">
      <c r="D17" s="113" t="s">
        <v>0</v>
      </c>
      <c r="E17" s="568" t="s">
        <v>32</v>
      </c>
      <c r="F17" s="568"/>
      <c r="G17" s="568"/>
      <c r="H17" s="569"/>
      <c r="I17" s="626" t="s">
        <v>1076</v>
      </c>
      <c r="J17" s="476"/>
      <c r="K17" s="477"/>
      <c r="L17" s="477"/>
      <c r="M17" s="164"/>
      <c r="N17" s="397"/>
      <c r="O17" s="246"/>
      <c r="P17" s="245"/>
      <c r="Q17" s="157"/>
      <c r="R17" s="70"/>
      <c r="S17" s="245"/>
      <c r="T17" s="70"/>
      <c r="U17" s="245"/>
      <c r="V17" s="70"/>
      <c r="W17" s="247"/>
      <c r="X17" s="464"/>
      <c r="Y17" s="157"/>
      <c r="Z17" s="157"/>
      <c r="AA17" s="247"/>
      <c r="AB17" s="241"/>
      <c r="AC17" s="365"/>
      <c r="AD17" s="157"/>
      <c r="AE17" s="157"/>
      <c r="AF17" s="155"/>
      <c r="AG17" s="157"/>
      <c r="AH17" s="155"/>
      <c r="AI17" s="157"/>
      <c r="AJ17" s="155"/>
      <c r="AK17" s="157"/>
      <c r="AL17" s="155"/>
      <c r="AM17" s="157"/>
      <c r="AN17" s="157"/>
      <c r="AO17" s="157"/>
      <c r="AP17" s="245"/>
      <c r="AQ17" s="244"/>
      <c r="AR17" s="193"/>
      <c r="AS17" s="172"/>
      <c r="AT17" s="158"/>
      <c r="AU17" s="158"/>
      <c r="AV17" s="196"/>
    </row>
    <row r="18" spans="1:48" ht="30" customHeight="1" x14ac:dyDescent="0.25">
      <c r="A18" s="108" t="str">
        <f>MID(E$17,FIND("(Q",E$17)+1,7)&amp;"_3"</f>
        <v>Q8b.1.1_3</v>
      </c>
      <c r="B18" s="92" t="s">
        <v>61</v>
      </c>
      <c r="C18" s="108" t="s">
        <v>307</v>
      </c>
      <c r="D18" s="113"/>
      <c r="E18" s="33"/>
      <c r="F18" s="568" t="s">
        <v>26</v>
      </c>
      <c r="G18" s="568"/>
      <c r="H18" s="569"/>
      <c r="I18" s="626"/>
      <c r="J18" s="420"/>
      <c r="K18" s="467"/>
      <c r="L18" s="467"/>
      <c r="M18" s="492"/>
      <c r="N18" s="394" t="s">
        <v>1219</v>
      </c>
      <c r="O18" s="624" t="s">
        <v>903</v>
      </c>
      <c r="P18" s="411"/>
      <c r="Q18" s="411"/>
      <c r="R18" s="235"/>
      <c r="S18" s="235"/>
      <c r="T18" s="235"/>
      <c r="U18" s="248"/>
      <c r="V18" s="235" t="str">
        <f t="shared" si="1"/>
        <v>sector does not exist</v>
      </c>
      <c r="W18" s="273"/>
      <c r="X18" s="398"/>
      <c r="Y18" s="152"/>
      <c r="Z18" s="152"/>
      <c r="AA18" s="233"/>
      <c r="AB18" s="242"/>
      <c r="AC18" s="242"/>
      <c r="AD18" s="237"/>
      <c r="AE18" s="238"/>
      <c r="AF18" s="240" t="str">
        <f t="shared" si="2"/>
        <v/>
      </c>
      <c r="AG18" s="239"/>
      <c r="AH18" s="240"/>
      <c r="AI18" s="239"/>
      <c r="AJ18" s="240"/>
      <c r="AK18" s="239" t="str">
        <f t="shared" si="3"/>
        <v/>
      </c>
      <c r="AL18" s="240"/>
      <c r="AM18" s="239"/>
      <c r="AN18" s="239"/>
      <c r="AO18" s="239"/>
      <c r="AP18" s="255" t="str">
        <f t="shared" si="4"/>
        <v>.</v>
      </c>
      <c r="AQ18" s="282"/>
      <c r="AR18" s="189"/>
      <c r="AS18" s="172"/>
      <c r="AT18" s="158"/>
      <c r="AU18" s="158"/>
      <c r="AV18" s="196"/>
    </row>
    <row r="19" spans="1:48" ht="30" customHeight="1" x14ac:dyDescent="0.25">
      <c r="A19" s="108" t="str">
        <f>MID(E$17,FIND("(Q",E$17)+1,7)&amp;"_4"</f>
        <v>Q8b.1.1_4</v>
      </c>
      <c r="B19" s="92" t="s">
        <v>61</v>
      </c>
      <c r="C19" s="108" t="s">
        <v>308</v>
      </c>
      <c r="D19" s="113" t="s">
        <v>0</v>
      </c>
      <c r="E19" s="33" t="s">
        <v>0</v>
      </c>
      <c r="F19" s="585" t="s">
        <v>6</v>
      </c>
      <c r="G19" s="585"/>
      <c r="H19" s="586"/>
      <c r="I19" s="626"/>
      <c r="J19" s="420"/>
      <c r="K19" s="467"/>
      <c r="L19" s="467"/>
      <c r="M19" s="492"/>
      <c r="N19" s="394" t="s">
        <v>1219</v>
      </c>
      <c r="O19" s="624"/>
      <c r="P19" s="411"/>
      <c r="Q19" s="411"/>
      <c r="R19" s="235"/>
      <c r="S19" s="235"/>
      <c r="T19" s="235"/>
      <c r="U19" s="248"/>
      <c r="V19" s="235" t="str">
        <f t="shared" si="1"/>
        <v>sector does not exist</v>
      </c>
      <c r="W19" s="273"/>
      <c r="X19" s="398"/>
      <c r="Y19" s="152"/>
      <c r="Z19" s="152"/>
      <c r="AA19" s="233"/>
      <c r="AB19" s="242"/>
      <c r="AC19" s="242"/>
      <c r="AD19" s="237"/>
      <c r="AE19" s="238"/>
      <c r="AF19" s="240" t="str">
        <f t="shared" si="2"/>
        <v/>
      </c>
      <c r="AG19" s="239"/>
      <c r="AH19" s="240"/>
      <c r="AI19" s="239"/>
      <c r="AJ19" s="240"/>
      <c r="AK19" s="239" t="str">
        <f t="shared" si="3"/>
        <v/>
      </c>
      <c r="AL19" s="240"/>
      <c r="AM19" s="239"/>
      <c r="AN19" s="239"/>
      <c r="AO19" s="239"/>
      <c r="AP19" s="255" t="str">
        <f t="shared" si="4"/>
        <v>.</v>
      </c>
      <c r="AQ19" s="282"/>
      <c r="AR19" s="189"/>
      <c r="AS19" s="172"/>
      <c r="AT19" s="158"/>
      <c r="AU19" s="158"/>
      <c r="AV19" s="196"/>
    </row>
    <row r="20" spans="1:48" ht="30" customHeight="1" x14ac:dyDescent="0.25">
      <c r="A20" s="108" t="str">
        <f>MID(E$17,FIND("(Q",E$17)+1,7)&amp;"_5"</f>
        <v>Q8b.1.1_5</v>
      </c>
      <c r="B20" s="92" t="s">
        <v>61</v>
      </c>
      <c r="C20" s="108" t="s">
        <v>309</v>
      </c>
      <c r="D20" s="113" t="s">
        <v>0</v>
      </c>
      <c r="E20" s="33" t="s">
        <v>0</v>
      </c>
      <c r="F20" s="585" t="s">
        <v>7</v>
      </c>
      <c r="G20" s="585"/>
      <c r="H20" s="586"/>
      <c r="I20" s="626"/>
      <c r="J20" s="420"/>
      <c r="K20" s="467"/>
      <c r="L20" s="467"/>
      <c r="M20" s="492"/>
      <c r="N20" s="394" t="s">
        <v>1219</v>
      </c>
      <c r="O20" s="624"/>
      <c r="P20" s="411"/>
      <c r="Q20" s="411"/>
      <c r="R20" s="235"/>
      <c r="S20" s="235"/>
      <c r="T20" s="235"/>
      <c r="U20" s="248"/>
      <c r="V20" s="235" t="str">
        <f t="shared" si="1"/>
        <v>sector does not exist</v>
      </c>
      <c r="W20" s="273"/>
      <c r="X20" s="398"/>
      <c r="Y20" s="152"/>
      <c r="Z20" s="152"/>
      <c r="AA20" s="233"/>
      <c r="AB20" s="242"/>
      <c r="AC20" s="242"/>
      <c r="AD20" s="237"/>
      <c r="AE20" s="238"/>
      <c r="AF20" s="240" t="str">
        <f t="shared" si="2"/>
        <v/>
      </c>
      <c r="AG20" s="239"/>
      <c r="AH20" s="240"/>
      <c r="AI20" s="239"/>
      <c r="AJ20" s="240"/>
      <c r="AK20" s="239" t="str">
        <f t="shared" si="3"/>
        <v/>
      </c>
      <c r="AL20" s="240"/>
      <c r="AM20" s="239"/>
      <c r="AN20" s="239"/>
      <c r="AO20" s="239"/>
      <c r="AP20" s="255" t="str">
        <f t="shared" si="4"/>
        <v>.</v>
      </c>
      <c r="AQ20" s="282"/>
      <c r="AR20" s="189"/>
      <c r="AS20" s="172"/>
      <c r="AT20" s="158"/>
      <c r="AU20" s="158"/>
      <c r="AV20" s="196"/>
    </row>
    <row r="21" spans="1:48" ht="30" customHeight="1" x14ac:dyDescent="0.25">
      <c r="A21" s="108" t="str">
        <f>MID(E$17,FIND("(Q",E$17)+1,7)&amp;"_6"</f>
        <v>Q8b.1.1_6</v>
      </c>
      <c r="B21" s="92" t="s">
        <v>61</v>
      </c>
      <c r="C21" s="108" t="s">
        <v>310</v>
      </c>
      <c r="D21" s="113" t="s">
        <v>0</v>
      </c>
      <c r="E21" s="33" t="s">
        <v>0</v>
      </c>
      <c r="F21" s="585" t="s">
        <v>8</v>
      </c>
      <c r="G21" s="585"/>
      <c r="H21" s="586"/>
      <c r="I21" s="626"/>
      <c r="J21" s="420"/>
      <c r="K21" s="467"/>
      <c r="L21" s="467"/>
      <c r="M21" s="492"/>
      <c r="N21" s="394" t="s">
        <v>1219</v>
      </c>
      <c r="O21" s="624"/>
      <c r="P21" s="411"/>
      <c r="Q21" s="411"/>
      <c r="R21" s="235"/>
      <c r="S21" s="235"/>
      <c r="T21" s="235"/>
      <c r="U21" s="248"/>
      <c r="V21" s="235" t="str">
        <f t="shared" si="1"/>
        <v>sector does not exist</v>
      </c>
      <c r="W21" s="273"/>
      <c r="X21" s="398"/>
      <c r="Y21" s="152"/>
      <c r="Z21" s="152"/>
      <c r="AA21" s="233"/>
      <c r="AB21" s="242"/>
      <c r="AC21" s="242"/>
      <c r="AD21" s="237"/>
      <c r="AE21" s="238"/>
      <c r="AF21" s="240" t="str">
        <f t="shared" si="2"/>
        <v/>
      </c>
      <c r="AG21" s="239"/>
      <c r="AH21" s="240"/>
      <c r="AI21" s="239"/>
      <c r="AJ21" s="240"/>
      <c r="AK21" s="239" t="str">
        <f t="shared" si="3"/>
        <v/>
      </c>
      <c r="AL21" s="240"/>
      <c r="AM21" s="239"/>
      <c r="AN21" s="239"/>
      <c r="AO21" s="239"/>
      <c r="AP21" s="255" t="str">
        <f t="shared" si="4"/>
        <v>.</v>
      </c>
      <c r="AQ21" s="282"/>
      <c r="AR21" s="189"/>
      <c r="AS21" s="172"/>
      <c r="AT21" s="158"/>
      <c r="AU21" s="158"/>
      <c r="AV21" s="196"/>
    </row>
    <row r="22" spans="1:48" ht="30" customHeight="1" x14ac:dyDescent="0.25">
      <c r="A22" s="108" t="str">
        <f>MID(E$17,FIND("(Q",E$17)+1,7)&amp;"_7"</f>
        <v>Q8b.1.1_7</v>
      </c>
      <c r="B22" s="92" t="s">
        <v>61</v>
      </c>
      <c r="C22" s="108" t="s">
        <v>311</v>
      </c>
      <c r="D22" s="113" t="s">
        <v>0</v>
      </c>
      <c r="E22" s="33" t="s">
        <v>0</v>
      </c>
      <c r="F22" s="585" t="s">
        <v>171</v>
      </c>
      <c r="G22" s="585"/>
      <c r="H22" s="586"/>
      <c r="I22" s="626"/>
      <c r="J22" s="420"/>
      <c r="K22" s="467"/>
      <c r="L22" s="467"/>
      <c r="M22" s="492"/>
      <c r="N22" s="394" t="s">
        <v>1219</v>
      </c>
      <c r="O22" s="624"/>
      <c r="P22" s="411"/>
      <c r="Q22" s="411"/>
      <c r="R22" s="235"/>
      <c r="S22" s="235"/>
      <c r="T22" s="235"/>
      <c r="U22" s="248"/>
      <c r="V22" s="235" t="str">
        <f t="shared" si="1"/>
        <v>sector does not exist</v>
      </c>
      <c r="W22" s="273"/>
      <c r="X22" s="398"/>
      <c r="Y22" s="152"/>
      <c r="Z22" s="152"/>
      <c r="AA22" s="233"/>
      <c r="AB22" s="242"/>
      <c r="AC22" s="242"/>
      <c r="AD22" s="237"/>
      <c r="AE22" s="238"/>
      <c r="AF22" s="240" t="str">
        <f t="shared" si="2"/>
        <v/>
      </c>
      <c r="AG22" s="239"/>
      <c r="AH22" s="240"/>
      <c r="AI22" s="239"/>
      <c r="AJ22" s="240"/>
      <c r="AK22" s="239" t="str">
        <f t="shared" si="3"/>
        <v/>
      </c>
      <c r="AL22" s="240"/>
      <c r="AM22" s="239"/>
      <c r="AN22" s="239"/>
      <c r="AO22" s="239"/>
      <c r="AP22" s="255" t="str">
        <f t="shared" si="4"/>
        <v>.</v>
      </c>
      <c r="AQ22" s="282"/>
      <c r="AR22" s="189"/>
      <c r="AS22" s="172"/>
      <c r="AT22" s="158"/>
      <c r="AU22" s="158"/>
      <c r="AV22" s="196"/>
    </row>
    <row r="23" spans="1:48" ht="30" customHeight="1" x14ac:dyDescent="0.25">
      <c r="A23" s="108" t="str">
        <f>MID(E$17,FIND("(Q",E$17)+1,7)&amp;"_8"</f>
        <v>Q8b.1.1_8</v>
      </c>
      <c r="B23" s="92" t="s">
        <v>61</v>
      </c>
      <c r="C23" s="108" t="s">
        <v>312</v>
      </c>
      <c r="D23" s="113"/>
      <c r="E23" s="33"/>
      <c r="F23" s="585" t="s">
        <v>27</v>
      </c>
      <c r="G23" s="585"/>
      <c r="H23" s="586"/>
      <c r="I23" s="626"/>
      <c r="J23" s="420"/>
      <c r="K23" s="467"/>
      <c r="L23" s="467"/>
      <c r="M23" s="492"/>
      <c r="N23" s="394" t="s">
        <v>1219</v>
      </c>
      <c r="O23" s="624"/>
      <c r="P23" s="411"/>
      <c r="Q23" s="411"/>
      <c r="R23" s="235"/>
      <c r="S23" s="235"/>
      <c r="T23" s="235"/>
      <c r="U23" s="248"/>
      <c r="V23" s="235" t="str">
        <f t="shared" si="1"/>
        <v>sector does not exist</v>
      </c>
      <c r="W23" s="273"/>
      <c r="X23" s="398"/>
      <c r="Y23" s="152"/>
      <c r="Z23" s="152"/>
      <c r="AA23" s="233"/>
      <c r="AB23" s="242"/>
      <c r="AC23" s="242"/>
      <c r="AD23" s="237"/>
      <c r="AE23" s="238"/>
      <c r="AF23" s="240" t="str">
        <f t="shared" si="2"/>
        <v/>
      </c>
      <c r="AG23" s="239"/>
      <c r="AH23" s="240"/>
      <c r="AI23" s="239"/>
      <c r="AJ23" s="240"/>
      <c r="AK23" s="239" t="str">
        <f t="shared" si="3"/>
        <v/>
      </c>
      <c r="AL23" s="240"/>
      <c r="AM23" s="239"/>
      <c r="AN23" s="239"/>
      <c r="AO23" s="239"/>
      <c r="AP23" s="255" t="str">
        <f t="shared" si="4"/>
        <v>.</v>
      </c>
      <c r="AQ23" s="282"/>
      <c r="AR23" s="189"/>
      <c r="AS23" s="172"/>
      <c r="AT23" s="158"/>
      <c r="AU23" s="158"/>
      <c r="AV23" s="196"/>
    </row>
    <row r="24" spans="1:48" ht="30" customHeight="1" x14ac:dyDescent="0.25">
      <c r="A24" s="108" t="str">
        <f>MID(E$17,FIND("(Q",E$17)+1,7)&amp;"_9"</f>
        <v>Q8b.1.1_9</v>
      </c>
      <c r="B24" s="92" t="s">
        <v>61</v>
      </c>
      <c r="C24" s="108" t="s">
        <v>313</v>
      </c>
      <c r="D24" s="113" t="s">
        <v>0</v>
      </c>
      <c r="E24" s="33" t="s">
        <v>0</v>
      </c>
      <c r="F24" s="585" t="s">
        <v>3</v>
      </c>
      <c r="G24" s="585"/>
      <c r="H24" s="586"/>
      <c r="I24" s="626"/>
      <c r="J24" s="420"/>
      <c r="K24" s="467"/>
      <c r="L24" s="467"/>
      <c r="M24" s="492"/>
      <c r="N24" s="394" t="s">
        <v>1219</v>
      </c>
      <c r="O24" s="624"/>
      <c r="P24" s="411"/>
      <c r="Q24" s="411"/>
      <c r="R24" s="235"/>
      <c r="S24" s="235"/>
      <c r="T24" s="235"/>
      <c r="U24" s="248"/>
      <c r="V24" s="235" t="str">
        <f t="shared" si="1"/>
        <v>sector does not exist</v>
      </c>
      <c r="W24" s="273"/>
      <c r="X24" s="398"/>
      <c r="Y24" s="152"/>
      <c r="Z24" s="152"/>
      <c r="AA24" s="233"/>
      <c r="AB24" s="242"/>
      <c r="AC24" s="242"/>
      <c r="AD24" s="237"/>
      <c r="AE24" s="238"/>
      <c r="AF24" s="240" t="str">
        <f t="shared" si="2"/>
        <v/>
      </c>
      <c r="AG24" s="239"/>
      <c r="AH24" s="240"/>
      <c r="AI24" s="239"/>
      <c r="AJ24" s="240"/>
      <c r="AK24" s="239" t="str">
        <f t="shared" si="3"/>
        <v/>
      </c>
      <c r="AL24" s="240"/>
      <c r="AM24" s="239"/>
      <c r="AN24" s="239"/>
      <c r="AO24" s="239"/>
      <c r="AP24" s="255" t="str">
        <f t="shared" si="4"/>
        <v>.</v>
      </c>
      <c r="AQ24" s="282"/>
      <c r="AR24" s="189"/>
      <c r="AS24" s="172"/>
      <c r="AT24" s="158"/>
      <c r="AU24" s="158"/>
      <c r="AV24" s="196"/>
    </row>
    <row r="25" spans="1:48" ht="30" customHeight="1" x14ac:dyDescent="0.25">
      <c r="A25" s="108" t="str">
        <f>MID(E$17,FIND("(Q",E$17)+1,7)&amp;"_10"</f>
        <v>Q8b.1.1_10</v>
      </c>
      <c r="B25" s="92" t="s">
        <v>61</v>
      </c>
      <c r="C25" s="108" t="s">
        <v>314</v>
      </c>
      <c r="D25" s="113" t="s">
        <v>0</v>
      </c>
      <c r="E25" s="33" t="s">
        <v>0</v>
      </c>
      <c r="F25" s="33" t="s">
        <v>2</v>
      </c>
      <c r="G25" s="33"/>
      <c r="H25" s="421"/>
      <c r="I25" s="626"/>
      <c r="J25" s="420"/>
      <c r="K25" s="467"/>
      <c r="L25" s="467"/>
      <c r="M25" s="492"/>
      <c r="N25" s="394" t="s">
        <v>1219</v>
      </c>
      <c r="O25" s="624"/>
      <c r="P25" s="411"/>
      <c r="Q25" s="411"/>
      <c r="R25" s="235"/>
      <c r="S25" s="235"/>
      <c r="T25" s="235"/>
      <c r="U25" s="248"/>
      <c r="V25" s="235" t="str">
        <f t="shared" si="1"/>
        <v>sector does not exist</v>
      </c>
      <c r="W25" s="273"/>
      <c r="X25" s="398"/>
      <c r="Y25" s="152"/>
      <c r="Z25" s="152"/>
      <c r="AA25" s="233"/>
      <c r="AB25" s="242"/>
      <c r="AC25" s="242"/>
      <c r="AD25" s="237"/>
      <c r="AE25" s="238"/>
      <c r="AF25" s="240" t="str">
        <f t="shared" si="2"/>
        <v/>
      </c>
      <c r="AG25" s="239"/>
      <c r="AH25" s="240"/>
      <c r="AI25" s="239"/>
      <c r="AJ25" s="240"/>
      <c r="AK25" s="239" t="str">
        <f t="shared" si="3"/>
        <v/>
      </c>
      <c r="AL25" s="240"/>
      <c r="AM25" s="239"/>
      <c r="AN25" s="239"/>
      <c r="AO25" s="239"/>
      <c r="AP25" s="255" t="str">
        <f t="shared" si="4"/>
        <v>.</v>
      </c>
      <c r="AQ25" s="282"/>
      <c r="AR25" s="189"/>
      <c r="AS25" s="172"/>
      <c r="AT25" s="158"/>
      <c r="AU25" s="158"/>
      <c r="AV25" s="196"/>
    </row>
    <row r="26" spans="1:48" ht="30" customHeight="1" x14ac:dyDescent="0.25">
      <c r="A26" s="108" t="str">
        <f>MID(E$17,FIND("(Q",E$17)+1,7)&amp;"_11"</f>
        <v>Q8b.1.1_11</v>
      </c>
      <c r="B26" s="92" t="s">
        <v>61</v>
      </c>
      <c r="C26" s="108" t="s">
        <v>315</v>
      </c>
      <c r="D26" s="113" t="s">
        <v>0</v>
      </c>
      <c r="E26" s="33" t="s">
        <v>0</v>
      </c>
      <c r="F26" s="568" t="s">
        <v>10</v>
      </c>
      <c r="G26" s="568"/>
      <c r="H26" s="569"/>
      <c r="I26" s="626"/>
      <c r="J26" s="420"/>
      <c r="K26" s="467"/>
      <c r="L26" s="467"/>
      <c r="M26" s="492"/>
      <c r="N26" s="394" t="s">
        <v>1219</v>
      </c>
      <c r="O26" s="624"/>
      <c r="P26" s="411"/>
      <c r="Q26" s="411"/>
      <c r="R26" s="235"/>
      <c r="S26" s="235"/>
      <c r="T26" s="235"/>
      <c r="U26" s="248"/>
      <c r="V26" s="235" t="str">
        <f t="shared" si="1"/>
        <v>sector does not exist</v>
      </c>
      <c r="W26" s="273"/>
      <c r="X26" s="398"/>
      <c r="Y26" s="152"/>
      <c r="Z26" s="152"/>
      <c r="AA26" s="233"/>
      <c r="AB26" s="242"/>
      <c r="AC26" s="242"/>
      <c r="AD26" s="237"/>
      <c r="AE26" s="238"/>
      <c r="AF26" s="240" t="str">
        <f t="shared" si="2"/>
        <v/>
      </c>
      <c r="AG26" s="239"/>
      <c r="AH26" s="240"/>
      <c r="AI26" s="239"/>
      <c r="AJ26" s="240"/>
      <c r="AK26" s="239" t="str">
        <f t="shared" si="3"/>
        <v/>
      </c>
      <c r="AL26" s="240"/>
      <c r="AM26" s="239"/>
      <c r="AN26" s="239"/>
      <c r="AO26" s="239"/>
      <c r="AP26" s="255" t="str">
        <f t="shared" si="4"/>
        <v>.</v>
      </c>
      <c r="AQ26" s="282"/>
      <c r="AR26" s="189"/>
      <c r="AS26" s="172"/>
      <c r="AT26" s="158"/>
      <c r="AU26" s="158"/>
      <c r="AV26" s="196"/>
    </row>
    <row r="27" spans="1:48" ht="30" customHeight="1" x14ac:dyDescent="0.25">
      <c r="A27" s="108" t="str">
        <f>MID(E$17,FIND("(Q",E$17)+1,7)&amp;"_12"</f>
        <v>Q8b.1.1_12</v>
      </c>
      <c r="B27" s="92" t="s">
        <v>61</v>
      </c>
      <c r="C27" s="108" t="s">
        <v>316</v>
      </c>
      <c r="D27" s="113" t="s">
        <v>0</v>
      </c>
      <c r="E27" s="33" t="s">
        <v>0</v>
      </c>
      <c r="F27" s="33" t="s">
        <v>11</v>
      </c>
      <c r="G27" s="33"/>
      <c r="H27" s="421"/>
      <c r="I27" s="626"/>
      <c r="J27" s="420"/>
      <c r="K27" s="467"/>
      <c r="L27" s="467"/>
      <c r="M27" s="492"/>
      <c r="N27" s="394" t="s">
        <v>1219</v>
      </c>
      <c r="O27" s="624"/>
      <c r="P27" s="411"/>
      <c r="Q27" s="411"/>
      <c r="R27" s="235"/>
      <c r="S27" s="235"/>
      <c r="T27" s="235"/>
      <c r="U27" s="248"/>
      <c r="V27" s="235" t="str">
        <f t="shared" si="1"/>
        <v>sector does not exist</v>
      </c>
      <c r="W27" s="273"/>
      <c r="X27" s="398"/>
      <c r="Y27" s="152"/>
      <c r="Z27" s="152"/>
      <c r="AA27" s="233"/>
      <c r="AB27" s="242"/>
      <c r="AC27" s="242"/>
      <c r="AD27" s="237"/>
      <c r="AE27" s="238"/>
      <c r="AF27" s="240" t="str">
        <f t="shared" si="2"/>
        <v/>
      </c>
      <c r="AG27" s="239"/>
      <c r="AH27" s="240"/>
      <c r="AI27" s="239"/>
      <c r="AJ27" s="240"/>
      <c r="AK27" s="239" t="str">
        <f t="shared" si="3"/>
        <v/>
      </c>
      <c r="AL27" s="240"/>
      <c r="AM27" s="239"/>
      <c r="AN27" s="239"/>
      <c r="AO27" s="239"/>
      <c r="AP27" s="255" t="str">
        <f t="shared" si="4"/>
        <v>.</v>
      </c>
      <c r="AQ27" s="282"/>
      <c r="AR27" s="189"/>
      <c r="AS27" s="172"/>
      <c r="AT27" s="158"/>
      <c r="AU27" s="158"/>
      <c r="AV27" s="196"/>
    </row>
    <row r="28" spans="1:48" ht="30" customHeight="1" x14ac:dyDescent="0.25">
      <c r="A28" s="108" t="str">
        <f>MID(E$17,FIND("(Q",E$17)+1,7)&amp;"_13"</f>
        <v>Q8b.1.1_13</v>
      </c>
      <c r="B28" s="92" t="s">
        <v>61</v>
      </c>
      <c r="C28" s="108" t="s">
        <v>317</v>
      </c>
      <c r="D28" s="113"/>
      <c r="E28" s="33"/>
      <c r="F28" s="33" t="s">
        <v>28</v>
      </c>
      <c r="G28" s="33"/>
      <c r="H28" s="421"/>
      <c r="I28" s="626"/>
      <c r="J28" s="420"/>
      <c r="K28" s="467"/>
      <c r="L28" s="467"/>
      <c r="M28" s="492"/>
      <c r="N28" s="394" t="s">
        <v>1219</v>
      </c>
      <c r="O28" s="624"/>
      <c r="P28" s="411"/>
      <c r="Q28" s="411"/>
      <c r="R28" s="235"/>
      <c r="S28" s="235"/>
      <c r="T28" s="235"/>
      <c r="U28" s="248"/>
      <c r="V28" s="235" t="str">
        <f t="shared" si="1"/>
        <v>sector does not exist</v>
      </c>
      <c r="W28" s="273"/>
      <c r="X28" s="398"/>
      <c r="Y28" s="152"/>
      <c r="Z28" s="152"/>
      <c r="AA28" s="233"/>
      <c r="AB28" s="242"/>
      <c r="AC28" s="242"/>
      <c r="AD28" s="237"/>
      <c r="AE28" s="238"/>
      <c r="AF28" s="240" t="str">
        <f t="shared" si="2"/>
        <v/>
      </c>
      <c r="AG28" s="239"/>
      <c r="AH28" s="240"/>
      <c r="AI28" s="239"/>
      <c r="AJ28" s="240"/>
      <c r="AK28" s="239" t="str">
        <f t="shared" si="3"/>
        <v/>
      </c>
      <c r="AL28" s="240"/>
      <c r="AM28" s="239"/>
      <c r="AN28" s="239"/>
      <c r="AO28" s="239"/>
      <c r="AP28" s="255" t="str">
        <f t="shared" si="4"/>
        <v>.</v>
      </c>
      <c r="AQ28" s="282"/>
      <c r="AR28" s="189"/>
      <c r="AS28" s="172"/>
      <c r="AT28" s="158"/>
      <c r="AU28" s="158"/>
      <c r="AV28" s="196"/>
    </row>
    <row r="29" spans="1:48" ht="30" customHeight="1" x14ac:dyDescent="0.25">
      <c r="A29" s="108" t="str">
        <f>MID(E$17,FIND("(Q",E$17)+1,7)&amp;"_14"</f>
        <v>Q8b.1.1_14</v>
      </c>
      <c r="B29" s="92" t="s">
        <v>61</v>
      </c>
      <c r="C29" s="108" t="s">
        <v>318</v>
      </c>
      <c r="D29" s="113"/>
      <c r="E29" s="33"/>
      <c r="F29" s="568" t="s">
        <v>29</v>
      </c>
      <c r="G29" s="568"/>
      <c r="H29" s="569"/>
      <c r="I29" s="626"/>
      <c r="J29" s="420"/>
      <c r="K29" s="467"/>
      <c r="L29" s="467"/>
      <c r="M29" s="492"/>
      <c r="N29" s="394" t="s">
        <v>1219</v>
      </c>
      <c r="O29" s="624"/>
      <c r="P29" s="411"/>
      <c r="Q29" s="411"/>
      <c r="R29" s="235"/>
      <c r="S29" s="235"/>
      <c r="T29" s="235"/>
      <c r="U29" s="248"/>
      <c r="V29" s="235" t="str">
        <f t="shared" si="1"/>
        <v>sector does not exist</v>
      </c>
      <c r="W29" s="273"/>
      <c r="X29" s="398"/>
      <c r="Y29" s="152"/>
      <c r="Z29" s="152"/>
      <c r="AA29" s="233"/>
      <c r="AB29" s="242"/>
      <c r="AC29" s="242"/>
      <c r="AD29" s="237"/>
      <c r="AE29" s="238"/>
      <c r="AF29" s="240" t="str">
        <f t="shared" si="2"/>
        <v/>
      </c>
      <c r="AG29" s="239"/>
      <c r="AH29" s="240"/>
      <c r="AI29" s="239"/>
      <c r="AJ29" s="240"/>
      <c r="AK29" s="239" t="str">
        <f t="shared" si="3"/>
        <v/>
      </c>
      <c r="AL29" s="240"/>
      <c r="AM29" s="239"/>
      <c r="AN29" s="239"/>
      <c r="AO29" s="239"/>
      <c r="AP29" s="255" t="str">
        <f t="shared" si="4"/>
        <v>.</v>
      </c>
      <c r="AQ29" s="282"/>
      <c r="AR29" s="189"/>
      <c r="AS29" s="172"/>
      <c r="AT29" s="158"/>
      <c r="AU29" s="158"/>
      <c r="AV29" s="196"/>
    </row>
    <row r="30" spans="1:48" ht="30" customHeight="1" x14ac:dyDescent="0.25">
      <c r="A30" s="109" t="str">
        <f>MID(E$17,FIND("(Q",E$17)+1,7)&amp;"_15"</f>
        <v>Q8b.1.1_15</v>
      </c>
      <c r="B30" s="92" t="s">
        <v>61</v>
      </c>
      <c r="C30" s="109" t="s">
        <v>319</v>
      </c>
      <c r="D30" s="113"/>
      <c r="E30" s="33"/>
      <c r="F30" s="585" t="s">
        <v>544</v>
      </c>
      <c r="G30" s="585"/>
      <c r="H30" s="587"/>
      <c r="I30" s="635" t="s">
        <v>1039</v>
      </c>
      <c r="J30" s="420"/>
      <c r="K30" s="467"/>
      <c r="L30" s="467"/>
      <c r="M30" s="492"/>
      <c r="N30" s="394" t="s">
        <v>1219</v>
      </c>
      <c r="O30" s="429" t="str">
        <f t="shared" ref="O30:O45" si="7">IF(OR(B30="NI",B30="N"),"New question introduced in 2023 - Please answer this question for the year of the previous update in Column P",IF(B30="EC","Small changes were made to the question. Take extra care when validating the response in Column N. If necessary, please change your answer in Column P",""))</f>
        <v>Small changes were made to the question. Take extra care when validating the response in Column N. If necessary, please change your answer in Column P</v>
      </c>
      <c r="P30" s="411"/>
      <c r="Q30" s="411"/>
      <c r="R30" s="235"/>
      <c r="S30" s="235"/>
      <c r="T30" s="235"/>
      <c r="U30" s="248"/>
      <c r="V30" s="235" t="str">
        <f t="shared" si="1"/>
        <v>sector does not exist</v>
      </c>
      <c r="W30" s="273"/>
      <c r="X30" s="398"/>
      <c r="Y30" s="152"/>
      <c r="Z30" s="152"/>
      <c r="AA30" s="233"/>
      <c r="AB30" s="242"/>
      <c r="AC30" s="242"/>
      <c r="AD30" s="237"/>
      <c r="AE30" s="238"/>
      <c r="AF30" s="240" t="str">
        <f t="shared" si="2"/>
        <v/>
      </c>
      <c r="AG30" s="239"/>
      <c r="AH30" s="240"/>
      <c r="AI30" s="239"/>
      <c r="AJ30" s="240"/>
      <c r="AK30" s="239" t="str">
        <f t="shared" si="3"/>
        <v/>
      </c>
      <c r="AL30" s="240"/>
      <c r="AM30" s="239"/>
      <c r="AN30" s="239"/>
      <c r="AO30" s="239"/>
      <c r="AP30" s="255" t="str">
        <f t="shared" si="4"/>
        <v>.</v>
      </c>
      <c r="AQ30" s="282"/>
      <c r="AR30" s="189"/>
      <c r="AS30" s="172"/>
      <c r="AT30" s="158"/>
      <c r="AU30" s="158"/>
      <c r="AV30" s="196"/>
    </row>
    <row r="31" spans="1:48" ht="30" customHeight="1" x14ac:dyDescent="0.25">
      <c r="A31" s="109" t="str">
        <f>MID(E$17,FIND("(Q",E$17)+1,7)&amp;"_16"</f>
        <v>Q8b.1.1_16</v>
      </c>
      <c r="B31" s="92" t="s">
        <v>60</v>
      </c>
      <c r="C31" s="109"/>
      <c r="D31" s="113"/>
      <c r="E31" s="33"/>
      <c r="F31" s="585" t="s">
        <v>534</v>
      </c>
      <c r="G31" s="585"/>
      <c r="H31" s="587"/>
      <c r="I31" s="635"/>
      <c r="J31" s="420"/>
      <c r="K31" s="467"/>
      <c r="L31" s="467"/>
      <c r="M31" s="492"/>
      <c r="N31" s="394" t="s">
        <v>0</v>
      </c>
      <c r="O31" s="429" t="str">
        <f t="shared" si="7"/>
        <v>New question introduced in 2023 - Please answer this question for the year of the previous update in Column P</v>
      </c>
      <c r="P31" s="411"/>
      <c r="Q31" s="411"/>
      <c r="R31" s="235"/>
      <c r="S31" s="235"/>
      <c r="T31" s="235"/>
      <c r="U31" s="248"/>
      <c r="V31" s="235" t="str">
        <f t="shared" si="1"/>
        <v/>
      </c>
      <c r="W31" s="273"/>
      <c r="X31" s="398"/>
      <c r="Y31" s="152"/>
      <c r="Z31" s="152"/>
      <c r="AA31" s="233"/>
      <c r="AB31" s="242"/>
      <c r="AC31" s="242"/>
      <c r="AD31" s="237"/>
      <c r="AE31" s="238"/>
      <c r="AF31" s="240" t="str">
        <f t="shared" si="2"/>
        <v/>
      </c>
      <c r="AG31" s="239"/>
      <c r="AH31" s="240"/>
      <c r="AI31" s="239"/>
      <c r="AJ31" s="240"/>
      <c r="AK31" s="239" t="str">
        <f t="shared" si="3"/>
        <v/>
      </c>
      <c r="AL31" s="240"/>
      <c r="AM31" s="239"/>
      <c r="AN31" s="239"/>
      <c r="AO31" s="239"/>
      <c r="AP31" s="255" t="str">
        <f t="shared" si="4"/>
        <v>.</v>
      </c>
      <c r="AQ31" s="282"/>
      <c r="AR31" s="189"/>
      <c r="AS31" s="172"/>
      <c r="AT31" s="158"/>
      <c r="AU31" s="158"/>
      <c r="AV31" s="196"/>
    </row>
    <row r="32" spans="1:48" ht="30" customHeight="1" x14ac:dyDescent="0.25">
      <c r="A32" s="109" t="str">
        <f>MID(E$17,FIND("(Q",E$17)+1,7)&amp;"_17"</f>
        <v>Q8b.1.1_17</v>
      </c>
      <c r="B32" s="92" t="s">
        <v>60</v>
      </c>
      <c r="C32" s="109"/>
      <c r="D32" s="113"/>
      <c r="E32" s="33"/>
      <c r="F32" s="585" t="s">
        <v>545</v>
      </c>
      <c r="G32" s="585"/>
      <c r="H32" s="587"/>
      <c r="I32" s="635"/>
      <c r="J32" s="420"/>
      <c r="K32" s="467"/>
      <c r="L32" s="467"/>
      <c r="M32" s="492"/>
      <c r="N32" s="394" t="s">
        <v>0</v>
      </c>
      <c r="O32" s="429" t="str">
        <f t="shared" si="7"/>
        <v>New question introduced in 2023 - Please answer this question for the year of the previous update in Column P</v>
      </c>
      <c r="P32" s="411"/>
      <c r="Q32" s="411"/>
      <c r="R32" s="235"/>
      <c r="S32" s="235"/>
      <c r="T32" s="235"/>
      <c r="U32" s="248"/>
      <c r="V32" s="235" t="str">
        <f t="shared" si="1"/>
        <v/>
      </c>
      <c r="W32" s="273"/>
      <c r="X32" s="398"/>
      <c r="Y32" s="152"/>
      <c r="Z32" s="152"/>
      <c r="AA32" s="233"/>
      <c r="AB32" s="242"/>
      <c r="AC32" s="242"/>
      <c r="AD32" s="237"/>
      <c r="AE32" s="238"/>
      <c r="AF32" s="240" t="str">
        <f t="shared" si="2"/>
        <v/>
      </c>
      <c r="AG32" s="239"/>
      <c r="AH32" s="240"/>
      <c r="AI32" s="239"/>
      <c r="AJ32" s="240"/>
      <c r="AK32" s="239" t="str">
        <f t="shared" si="3"/>
        <v/>
      </c>
      <c r="AL32" s="240"/>
      <c r="AM32" s="239"/>
      <c r="AN32" s="239"/>
      <c r="AO32" s="239"/>
      <c r="AP32" s="255" t="str">
        <f t="shared" si="4"/>
        <v>.</v>
      </c>
      <c r="AQ32" s="282"/>
      <c r="AR32" s="189"/>
      <c r="AS32" s="172"/>
      <c r="AT32" s="158"/>
      <c r="AU32" s="158"/>
      <c r="AV32" s="196"/>
    </row>
    <row r="33" spans="1:48" ht="30" customHeight="1" x14ac:dyDescent="0.25">
      <c r="A33" s="109" t="str">
        <f>MID(E$17,FIND("(Q",E$17)+1,7)&amp;"_18"</f>
        <v>Q8b.1.1_18</v>
      </c>
      <c r="B33" s="92" t="s">
        <v>60</v>
      </c>
      <c r="C33" s="109"/>
      <c r="D33" s="113"/>
      <c r="E33" s="33"/>
      <c r="F33" s="585" t="s">
        <v>546</v>
      </c>
      <c r="G33" s="585"/>
      <c r="H33" s="587"/>
      <c r="I33" s="635"/>
      <c r="J33" s="420"/>
      <c r="K33" s="467"/>
      <c r="L33" s="467"/>
      <c r="M33" s="492"/>
      <c r="N33" s="394" t="s">
        <v>0</v>
      </c>
      <c r="O33" s="429" t="str">
        <f t="shared" si="7"/>
        <v>New question introduced in 2023 - Please answer this question for the year of the previous update in Column P</v>
      </c>
      <c r="P33" s="411"/>
      <c r="Q33" s="411"/>
      <c r="R33" s="235"/>
      <c r="S33" s="235"/>
      <c r="T33" s="235"/>
      <c r="U33" s="248"/>
      <c r="V33" s="235" t="str">
        <f t="shared" si="1"/>
        <v/>
      </c>
      <c r="W33" s="273"/>
      <c r="X33" s="398"/>
      <c r="Y33" s="152"/>
      <c r="Z33" s="152"/>
      <c r="AA33" s="233"/>
      <c r="AB33" s="242"/>
      <c r="AC33" s="242"/>
      <c r="AD33" s="237"/>
      <c r="AE33" s="238"/>
      <c r="AF33" s="240" t="str">
        <f t="shared" si="2"/>
        <v/>
      </c>
      <c r="AG33" s="239"/>
      <c r="AH33" s="240"/>
      <c r="AI33" s="239"/>
      <c r="AJ33" s="240"/>
      <c r="AK33" s="239" t="str">
        <f t="shared" si="3"/>
        <v/>
      </c>
      <c r="AL33" s="240"/>
      <c r="AM33" s="239"/>
      <c r="AN33" s="239"/>
      <c r="AO33" s="239"/>
      <c r="AP33" s="255" t="str">
        <f t="shared" si="4"/>
        <v>.</v>
      </c>
      <c r="AQ33" s="282"/>
      <c r="AR33" s="189"/>
      <c r="AS33" s="172"/>
      <c r="AT33" s="158"/>
      <c r="AU33" s="158"/>
      <c r="AV33" s="196"/>
    </row>
    <row r="34" spans="1:48" ht="30" customHeight="1" x14ac:dyDescent="0.25">
      <c r="A34" s="109" t="str">
        <f>MID(E34,FIND("(Q",E34)+1,8)</f>
        <v>Q8b.1.1a</v>
      </c>
      <c r="B34" s="109" t="s">
        <v>88</v>
      </c>
      <c r="C34" s="109" t="s">
        <v>320</v>
      </c>
      <c r="D34" s="113"/>
      <c r="E34" s="564" t="s">
        <v>579</v>
      </c>
      <c r="F34" s="564"/>
      <c r="G34" s="564"/>
      <c r="H34" s="565"/>
      <c r="I34" s="425" t="s">
        <v>578</v>
      </c>
      <c r="J34" s="396"/>
      <c r="K34" s="304"/>
      <c r="L34" s="304"/>
      <c r="M34" s="492"/>
      <c r="N34" s="394" t="s">
        <v>1219</v>
      </c>
      <c r="O34" s="429" t="str">
        <f t="shared" si="7"/>
        <v/>
      </c>
      <c r="P34" s="411"/>
      <c r="Q34" s="411"/>
      <c r="R34" s="235"/>
      <c r="S34" s="235"/>
      <c r="T34" s="235"/>
      <c r="U34" s="248"/>
      <c r="V34" s="235" t="str">
        <f t="shared" si="1"/>
        <v>sector does not exist</v>
      </c>
      <c r="W34" s="273"/>
      <c r="X34" s="398"/>
      <c r="Y34" s="152"/>
      <c r="Z34" s="152"/>
      <c r="AA34" s="233"/>
      <c r="AB34" s="242"/>
      <c r="AC34" s="242"/>
      <c r="AD34" s="237"/>
      <c r="AE34" s="238"/>
      <c r="AF34" s="240" t="str">
        <f t="shared" si="2"/>
        <v/>
      </c>
      <c r="AG34" s="239"/>
      <c r="AH34" s="240"/>
      <c r="AI34" s="239"/>
      <c r="AJ34" s="240"/>
      <c r="AK34" s="239" t="str">
        <f t="shared" si="3"/>
        <v/>
      </c>
      <c r="AL34" s="240"/>
      <c r="AM34" s="239"/>
      <c r="AN34" s="239"/>
      <c r="AO34" s="239"/>
      <c r="AP34" s="255" t="str">
        <f t="shared" si="4"/>
        <v>.</v>
      </c>
      <c r="AQ34" s="282"/>
      <c r="AR34" s="189"/>
      <c r="AS34" s="172"/>
      <c r="AT34" s="158"/>
      <c r="AU34" s="158"/>
      <c r="AV34" s="196"/>
    </row>
    <row r="35" spans="1:48" ht="102" customHeight="1" x14ac:dyDescent="0.25">
      <c r="A35" s="108" t="str">
        <f>MID(E35,FIND("(Q",E35)+1,7)</f>
        <v>Q8b.1.2</v>
      </c>
      <c r="B35" s="109" t="s">
        <v>59</v>
      </c>
      <c r="C35" s="108" t="s">
        <v>321</v>
      </c>
      <c r="D35" s="113"/>
      <c r="E35" s="568" t="s">
        <v>841</v>
      </c>
      <c r="F35" s="568"/>
      <c r="G35" s="568"/>
      <c r="H35" s="569"/>
      <c r="I35" s="348" t="s">
        <v>1040</v>
      </c>
      <c r="J35" s="420"/>
      <c r="K35" s="467"/>
      <c r="L35" s="467"/>
      <c r="M35" s="492"/>
      <c r="N35" s="394" t="s">
        <v>1219</v>
      </c>
      <c r="O35" s="429" t="str">
        <f t="shared" si="7"/>
        <v/>
      </c>
      <c r="P35" s="411"/>
      <c r="Q35" s="411"/>
      <c r="R35" s="235"/>
      <c r="S35" s="235"/>
      <c r="T35" s="235"/>
      <c r="U35" s="248"/>
      <c r="V35" s="235" t="str">
        <f t="shared" si="1"/>
        <v>sector does not exist</v>
      </c>
      <c r="W35" s="273"/>
      <c r="X35" s="398"/>
      <c r="Y35" s="152"/>
      <c r="Z35" s="152"/>
      <c r="AA35" s="233"/>
      <c r="AB35" s="242"/>
      <c r="AC35" s="242"/>
      <c r="AD35" s="237"/>
      <c r="AE35" s="238"/>
      <c r="AF35" s="240" t="str">
        <f t="shared" si="2"/>
        <v/>
      </c>
      <c r="AG35" s="239"/>
      <c r="AH35" s="240"/>
      <c r="AI35" s="239"/>
      <c r="AJ35" s="240"/>
      <c r="AK35" s="239" t="str">
        <f t="shared" si="3"/>
        <v/>
      </c>
      <c r="AL35" s="240"/>
      <c r="AM35" s="239"/>
      <c r="AN35" s="239"/>
      <c r="AO35" s="239"/>
      <c r="AP35" s="255" t="str">
        <f t="shared" si="4"/>
        <v>.</v>
      </c>
      <c r="AQ35" s="282"/>
      <c r="AR35" s="189"/>
      <c r="AS35" s="172"/>
      <c r="AT35" s="158"/>
      <c r="AU35" s="158"/>
      <c r="AV35" s="196"/>
    </row>
    <row r="36" spans="1:48" ht="29.5" customHeight="1" x14ac:dyDescent="0.25">
      <c r="A36" s="109" t="str">
        <f>MID(E36,FIND("(Q",E36)+1,8)</f>
        <v>Q8b.1.2a</v>
      </c>
      <c r="B36" s="109" t="s">
        <v>88</v>
      </c>
      <c r="C36" s="92" t="s">
        <v>322</v>
      </c>
      <c r="D36" s="113"/>
      <c r="E36" s="564" t="s">
        <v>580</v>
      </c>
      <c r="F36" s="564"/>
      <c r="G36" s="564"/>
      <c r="H36" s="565"/>
      <c r="I36" s="425" t="s">
        <v>862</v>
      </c>
      <c r="J36" s="396"/>
      <c r="K36" s="304"/>
      <c r="L36" s="304"/>
      <c r="M36" s="492"/>
      <c r="N36" s="394" t="s">
        <v>1219</v>
      </c>
      <c r="O36" s="429" t="str">
        <f t="shared" si="7"/>
        <v/>
      </c>
      <c r="P36" s="411"/>
      <c r="Q36" s="411"/>
      <c r="R36" s="235"/>
      <c r="S36" s="235"/>
      <c r="T36" s="235"/>
      <c r="U36" s="248"/>
      <c r="V36" s="235" t="str">
        <f t="shared" si="1"/>
        <v>sector does not exist</v>
      </c>
      <c r="W36" s="273"/>
      <c r="X36" s="398"/>
      <c r="Y36" s="152"/>
      <c r="Z36" s="152"/>
      <c r="AA36" s="233"/>
      <c r="AB36" s="242"/>
      <c r="AC36" s="242"/>
      <c r="AD36" s="237"/>
      <c r="AE36" s="238"/>
      <c r="AF36" s="240" t="str">
        <f t="shared" si="2"/>
        <v/>
      </c>
      <c r="AG36" s="239"/>
      <c r="AH36" s="240"/>
      <c r="AI36" s="239"/>
      <c r="AJ36" s="240"/>
      <c r="AK36" s="239" t="str">
        <f t="shared" si="3"/>
        <v/>
      </c>
      <c r="AL36" s="240"/>
      <c r="AM36" s="239"/>
      <c r="AN36" s="239"/>
      <c r="AO36" s="239"/>
      <c r="AP36" s="255" t="str">
        <f t="shared" si="4"/>
        <v>.</v>
      </c>
      <c r="AQ36" s="282"/>
      <c r="AR36" s="189"/>
      <c r="AS36" s="172"/>
      <c r="AT36" s="158"/>
      <c r="AU36" s="158"/>
      <c r="AV36" s="196"/>
    </row>
    <row r="37" spans="1:48" ht="139.5" customHeight="1" x14ac:dyDescent="0.25">
      <c r="A37" s="109" t="str">
        <f>MID(E37,FIND("(Q",E37)+1,7)</f>
        <v>Q8b.1.3</v>
      </c>
      <c r="B37" s="109" t="s">
        <v>59</v>
      </c>
      <c r="C37" s="92" t="s">
        <v>326</v>
      </c>
      <c r="D37" s="113"/>
      <c r="E37" s="568" t="s">
        <v>581</v>
      </c>
      <c r="F37" s="568"/>
      <c r="G37" s="568"/>
      <c r="H37" s="569"/>
      <c r="I37" s="581" t="s">
        <v>1042</v>
      </c>
      <c r="J37" s="420"/>
      <c r="K37" s="467"/>
      <c r="L37" s="467"/>
      <c r="M37" s="492"/>
      <c r="N37" s="394" t="s">
        <v>1219</v>
      </c>
      <c r="O37" s="429" t="str">
        <f t="shared" si="7"/>
        <v/>
      </c>
      <c r="P37" s="411"/>
      <c r="Q37" s="411"/>
      <c r="R37" s="235"/>
      <c r="S37" s="235"/>
      <c r="T37" s="235"/>
      <c r="U37" s="248"/>
      <c r="V37" s="235" t="str">
        <f t="shared" si="1"/>
        <v>sector does not exist</v>
      </c>
      <c r="W37" s="273"/>
      <c r="X37" s="398"/>
      <c r="Y37" s="152"/>
      <c r="Z37" s="152"/>
      <c r="AA37" s="233"/>
      <c r="AB37" s="242"/>
      <c r="AC37" s="242"/>
      <c r="AD37" s="237"/>
      <c r="AE37" s="238"/>
      <c r="AF37" s="240" t="str">
        <f t="shared" si="2"/>
        <v/>
      </c>
      <c r="AG37" s="239"/>
      <c r="AH37" s="240"/>
      <c r="AI37" s="239"/>
      <c r="AJ37" s="240"/>
      <c r="AK37" s="239" t="str">
        <f t="shared" si="3"/>
        <v/>
      </c>
      <c r="AL37" s="240"/>
      <c r="AM37" s="239"/>
      <c r="AN37" s="239"/>
      <c r="AO37" s="239"/>
      <c r="AP37" s="255" t="str">
        <f t="shared" si="4"/>
        <v>.</v>
      </c>
      <c r="AQ37" s="282"/>
      <c r="AR37" s="189"/>
      <c r="AS37" s="172"/>
      <c r="AT37" s="158"/>
      <c r="AU37" s="158"/>
      <c r="AV37" s="196"/>
    </row>
    <row r="38" spans="1:48" ht="39.65" customHeight="1" x14ac:dyDescent="0.25">
      <c r="A38" s="109" t="str">
        <f>MID(E38,FIND("(Q",E38)+1,8)</f>
        <v>Q8b.1.3a</v>
      </c>
      <c r="B38" s="109" t="s">
        <v>88</v>
      </c>
      <c r="C38" s="92" t="s">
        <v>327</v>
      </c>
      <c r="D38" s="113"/>
      <c r="E38" s="566" t="s">
        <v>582</v>
      </c>
      <c r="F38" s="566"/>
      <c r="G38" s="566"/>
      <c r="H38" s="567"/>
      <c r="I38" s="581"/>
      <c r="J38" s="420"/>
      <c r="K38" s="467"/>
      <c r="L38" s="467"/>
      <c r="M38" s="492"/>
      <c r="N38" s="394" t="s">
        <v>1219</v>
      </c>
      <c r="O38" s="429" t="str">
        <f t="shared" si="7"/>
        <v/>
      </c>
      <c r="P38" s="411"/>
      <c r="Q38" s="411"/>
      <c r="R38" s="235"/>
      <c r="S38" s="235"/>
      <c r="T38" s="235"/>
      <c r="U38" s="248"/>
      <c r="V38" s="235" t="str">
        <f t="shared" si="1"/>
        <v>sector does not exist</v>
      </c>
      <c r="W38" s="273"/>
      <c r="X38" s="398"/>
      <c r="Y38" s="152"/>
      <c r="Z38" s="152"/>
      <c r="AA38" s="233"/>
      <c r="AB38" s="242"/>
      <c r="AC38" s="242"/>
      <c r="AD38" s="237"/>
      <c r="AE38" s="238"/>
      <c r="AF38" s="240" t="str">
        <f t="shared" si="2"/>
        <v/>
      </c>
      <c r="AG38" s="239"/>
      <c r="AH38" s="240"/>
      <c r="AI38" s="239"/>
      <c r="AJ38" s="240"/>
      <c r="AK38" s="239" t="str">
        <f t="shared" si="3"/>
        <v/>
      </c>
      <c r="AL38" s="240"/>
      <c r="AM38" s="239"/>
      <c r="AN38" s="239"/>
      <c r="AO38" s="239"/>
      <c r="AP38" s="255" t="str">
        <f t="shared" si="4"/>
        <v>.</v>
      </c>
      <c r="AQ38" s="282"/>
      <c r="AR38" s="189"/>
      <c r="AS38" s="172"/>
      <c r="AT38" s="158"/>
      <c r="AU38" s="158"/>
      <c r="AV38" s="196"/>
    </row>
    <row r="39" spans="1:48" ht="40.5" customHeight="1" x14ac:dyDescent="0.25">
      <c r="A39" s="109" t="str">
        <f>MID(E39,FIND("(Q",E39)+1,8)</f>
        <v>Q8b.1.3b</v>
      </c>
      <c r="B39" s="109" t="s">
        <v>535</v>
      </c>
      <c r="C39" s="92"/>
      <c r="D39" s="113"/>
      <c r="E39" s="564" t="s">
        <v>583</v>
      </c>
      <c r="F39" s="564"/>
      <c r="G39" s="564"/>
      <c r="H39" s="565"/>
      <c r="I39" s="581"/>
      <c r="J39" s="396"/>
      <c r="K39" s="304"/>
      <c r="L39" s="304"/>
      <c r="M39" s="492"/>
      <c r="N39" s="394" t="s">
        <v>0</v>
      </c>
      <c r="O39" s="429" t="s">
        <v>904</v>
      </c>
      <c r="P39" s="248"/>
      <c r="Q39" s="411"/>
      <c r="R39" s="235"/>
      <c r="S39" s="235"/>
      <c r="T39" s="235"/>
      <c r="U39" s="248"/>
      <c r="V39" s="235" t="str">
        <f t="shared" si="1"/>
        <v/>
      </c>
      <c r="W39" s="273"/>
      <c r="X39" s="398"/>
      <c r="Y39" s="152"/>
      <c r="Z39" s="152"/>
      <c r="AA39" s="233"/>
      <c r="AB39" s="242"/>
      <c r="AC39" s="268"/>
      <c r="AD39" s="237"/>
      <c r="AE39" s="238"/>
      <c r="AF39" s="240" t="str">
        <f t="shared" si="2"/>
        <v/>
      </c>
      <c r="AG39" s="239"/>
      <c r="AH39" s="240"/>
      <c r="AI39" s="239"/>
      <c r="AJ39" s="240"/>
      <c r="AK39" s="239" t="str">
        <f t="shared" si="3"/>
        <v/>
      </c>
      <c r="AL39" s="240"/>
      <c r="AM39" s="239"/>
      <c r="AN39" s="239"/>
      <c r="AO39" s="239"/>
      <c r="AP39" s="255" t="str">
        <f t="shared" si="4"/>
        <v>.</v>
      </c>
      <c r="AQ39" s="282"/>
      <c r="AR39" s="189"/>
      <c r="AS39" s="172"/>
      <c r="AT39" s="158"/>
      <c r="AU39" s="158"/>
      <c r="AV39" s="196"/>
    </row>
    <row r="40" spans="1:48" ht="78" customHeight="1" x14ac:dyDescent="0.25">
      <c r="A40" s="109" t="str">
        <f>MID(E40,FIND("(Q",E40)+1,7)</f>
        <v>Q8b.1.4</v>
      </c>
      <c r="B40" s="109" t="s">
        <v>59</v>
      </c>
      <c r="C40" s="115" t="s">
        <v>328</v>
      </c>
      <c r="D40" s="116" t="s">
        <v>0</v>
      </c>
      <c r="E40" s="562" t="s">
        <v>584</v>
      </c>
      <c r="F40" s="562"/>
      <c r="G40" s="562"/>
      <c r="H40" s="563"/>
      <c r="I40" s="346" t="s">
        <v>554</v>
      </c>
      <c r="J40" s="420"/>
      <c r="K40" s="467"/>
      <c r="L40" s="467"/>
      <c r="M40" s="492"/>
      <c r="N40" s="394" t="s">
        <v>1219</v>
      </c>
      <c r="O40" s="429" t="str">
        <f t="shared" si="7"/>
        <v/>
      </c>
      <c r="P40" s="411"/>
      <c r="Q40" s="411"/>
      <c r="R40" s="235"/>
      <c r="S40" s="235"/>
      <c r="T40" s="235"/>
      <c r="U40" s="248"/>
      <c r="V40" s="235" t="str">
        <f t="shared" si="1"/>
        <v>sector does not exist</v>
      </c>
      <c r="W40" s="273"/>
      <c r="X40" s="398"/>
      <c r="Y40" s="152"/>
      <c r="Z40" s="152"/>
      <c r="AA40" s="233"/>
      <c r="AB40" s="242"/>
      <c r="AC40" s="242"/>
      <c r="AD40" s="237"/>
      <c r="AE40" s="238"/>
      <c r="AF40" s="240" t="str">
        <f t="shared" si="2"/>
        <v/>
      </c>
      <c r="AG40" s="239"/>
      <c r="AH40" s="240"/>
      <c r="AI40" s="239"/>
      <c r="AJ40" s="240"/>
      <c r="AK40" s="239" t="str">
        <f t="shared" si="3"/>
        <v/>
      </c>
      <c r="AL40" s="240"/>
      <c r="AM40" s="239"/>
      <c r="AN40" s="239"/>
      <c r="AO40" s="239"/>
      <c r="AP40" s="255" t="str">
        <f t="shared" si="4"/>
        <v>.</v>
      </c>
      <c r="AQ40" s="282"/>
      <c r="AR40" s="189"/>
      <c r="AS40" s="172"/>
      <c r="AT40" s="158"/>
      <c r="AU40" s="158"/>
      <c r="AV40" s="196"/>
    </row>
    <row r="41" spans="1:48" ht="53.5" customHeight="1" x14ac:dyDescent="0.25">
      <c r="A41" s="109" t="str">
        <f>MID(E41,FIND("(Q",E41)+1,8)</f>
        <v>Q8b.1.4a</v>
      </c>
      <c r="B41" s="109" t="s">
        <v>535</v>
      </c>
      <c r="C41" s="92"/>
      <c r="D41" s="116"/>
      <c r="E41" s="562" t="s">
        <v>585</v>
      </c>
      <c r="F41" s="562"/>
      <c r="G41" s="562"/>
      <c r="H41" s="563"/>
      <c r="I41" s="425"/>
      <c r="J41" s="396"/>
      <c r="K41" s="304"/>
      <c r="L41" s="304"/>
      <c r="M41" s="492"/>
      <c r="N41" s="394" t="s">
        <v>0</v>
      </c>
      <c r="O41" s="429" t="str">
        <f t="shared" si="7"/>
        <v>New question introduced in 2023 - Please answer this question for the year of the previous update in Column P</v>
      </c>
      <c r="P41" s="248"/>
      <c r="Q41" s="411"/>
      <c r="R41" s="235"/>
      <c r="S41" s="235"/>
      <c r="T41" s="235"/>
      <c r="U41" s="248"/>
      <c r="V41" s="235" t="str">
        <f t="shared" si="1"/>
        <v/>
      </c>
      <c r="W41" s="273"/>
      <c r="X41" s="398"/>
      <c r="Y41" s="152"/>
      <c r="Z41" s="152"/>
      <c r="AA41" s="233"/>
      <c r="AB41" s="242"/>
      <c r="AC41" s="269"/>
      <c r="AD41" s="238"/>
      <c r="AE41" s="238"/>
      <c r="AF41" s="240" t="str">
        <f t="shared" si="2"/>
        <v/>
      </c>
      <c r="AG41" s="239"/>
      <c r="AH41" s="240"/>
      <c r="AI41" s="239"/>
      <c r="AJ41" s="240"/>
      <c r="AK41" s="239" t="str">
        <f t="shared" si="3"/>
        <v/>
      </c>
      <c r="AL41" s="240"/>
      <c r="AM41" s="239"/>
      <c r="AN41" s="239"/>
      <c r="AO41" s="239"/>
      <c r="AP41" s="255" t="str">
        <f t="shared" si="4"/>
        <v>.</v>
      </c>
      <c r="AQ41" s="282"/>
      <c r="AR41" s="189"/>
      <c r="AS41" s="172"/>
      <c r="AT41" s="158"/>
      <c r="AU41" s="158"/>
      <c r="AV41" s="196"/>
    </row>
    <row r="42" spans="1:48" ht="60" customHeight="1" x14ac:dyDescent="0.25">
      <c r="A42" s="92"/>
      <c r="B42" s="109"/>
      <c r="C42" s="92"/>
      <c r="D42" s="597" t="s">
        <v>586</v>
      </c>
      <c r="E42" s="598"/>
      <c r="F42" s="598"/>
      <c r="G42" s="598"/>
      <c r="H42" s="599"/>
      <c r="I42" s="349" t="s">
        <v>241</v>
      </c>
      <c r="J42" s="471"/>
      <c r="K42" s="472"/>
      <c r="L42" s="472"/>
      <c r="M42" s="492"/>
      <c r="N42" s="398"/>
      <c r="O42" s="70"/>
      <c r="P42" s="70"/>
      <c r="Q42" s="157"/>
      <c r="R42" s="70"/>
      <c r="S42" s="245"/>
      <c r="T42" s="70"/>
      <c r="U42" s="245"/>
      <c r="V42" s="70"/>
      <c r="W42" s="233"/>
      <c r="X42" s="398"/>
      <c r="Y42" s="152"/>
      <c r="Z42" s="152"/>
      <c r="AA42" s="233"/>
      <c r="AB42" s="241"/>
      <c r="AC42" s="371"/>
      <c r="AD42" s="157"/>
      <c r="AE42" s="157"/>
      <c r="AF42" s="155"/>
      <c r="AG42" s="157"/>
      <c r="AH42" s="155"/>
      <c r="AI42" s="157"/>
      <c r="AJ42" s="155"/>
      <c r="AK42" s="157"/>
      <c r="AL42" s="155"/>
      <c r="AM42" s="157"/>
      <c r="AN42" s="157"/>
      <c r="AO42" s="157"/>
      <c r="AP42" s="245"/>
      <c r="AQ42" s="244"/>
      <c r="AR42" s="189"/>
      <c r="AS42" s="172"/>
      <c r="AT42" s="158"/>
      <c r="AU42" s="158"/>
      <c r="AV42" s="196"/>
    </row>
    <row r="43" spans="1:48" ht="49" customHeight="1" x14ac:dyDescent="0.25">
      <c r="A43" s="109" t="str">
        <f t="shared" ref="A43" si="8">MID(E43,FIND("(Q",E43)+1,7)</f>
        <v>Q8b.2.1</v>
      </c>
      <c r="B43" s="109" t="s">
        <v>59</v>
      </c>
      <c r="C43" s="92" t="s">
        <v>927</v>
      </c>
      <c r="D43" s="418"/>
      <c r="E43" s="562" t="s">
        <v>926</v>
      </c>
      <c r="F43" s="562"/>
      <c r="G43" s="562"/>
      <c r="H43" s="563"/>
      <c r="I43" s="349"/>
      <c r="J43" s="471"/>
      <c r="K43" s="472"/>
      <c r="L43" s="472"/>
      <c r="M43" s="492"/>
      <c r="N43" s="394" t="s">
        <v>1219</v>
      </c>
      <c r="O43" s="429" t="str">
        <f t="shared" si="7"/>
        <v/>
      </c>
      <c r="P43" s="248"/>
      <c r="Q43" s="493"/>
      <c r="R43" s="235"/>
      <c r="S43" s="270"/>
      <c r="T43" s="235"/>
      <c r="U43" s="271"/>
      <c r="V43" s="235" t="str">
        <f t="shared" si="1"/>
        <v>sector does not exist</v>
      </c>
      <c r="W43" s="272"/>
      <c r="X43" s="398"/>
      <c r="Y43" s="152"/>
      <c r="Z43" s="152"/>
      <c r="AA43" s="233"/>
      <c r="AB43" s="287"/>
      <c r="AC43" s="372"/>
      <c r="AD43" s="252"/>
      <c r="AE43" s="251"/>
      <c r="AF43" s="253" t="str">
        <f t="shared" si="2"/>
        <v/>
      </c>
      <c r="AG43" s="251"/>
      <c r="AH43" s="253"/>
      <c r="AI43" s="251"/>
      <c r="AJ43" s="253"/>
      <c r="AK43" s="251" t="str">
        <f t="shared" si="3"/>
        <v/>
      </c>
      <c r="AL43" s="253"/>
      <c r="AM43" s="251"/>
      <c r="AN43" s="251"/>
      <c r="AO43" s="251"/>
      <c r="AP43" s="252" t="str">
        <f t="shared" si="4"/>
        <v>.</v>
      </c>
      <c r="AQ43" s="289"/>
      <c r="AR43" s="189"/>
      <c r="AS43" s="172"/>
      <c r="AT43" s="158"/>
      <c r="AU43" s="158"/>
      <c r="AV43" s="196"/>
    </row>
    <row r="44" spans="1:48" ht="37.5" customHeight="1" x14ac:dyDescent="0.25">
      <c r="A44" s="109" t="str">
        <f>MID(E44,FIND("(Q",E44)+1,8)</f>
        <v>Q8b.2.1a</v>
      </c>
      <c r="B44" s="109" t="s">
        <v>88</v>
      </c>
      <c r="C44" s="92" t="s">
        <v>928</v>
      </c>
      <c r="D44" s="418"/>
      <c r="E44" s="564" t="s">
        <v>1030</v>
      </c>
      <c r="F44" s="564"/>
      <c r="G44" s="564"/>
      <c r="H44" s="565"/>
      <c r="I44" s="349"/>
      <c r="J44" s="471"/>
      <c r="K44" s="472"/>
      <c r="L44" s="472"/>
      <c r="M44" s="492"/>
      <c r="N44" s="394" t="s">
        <v>1219</v>
      </c>
      <c r="O44" s="429" t="str">
        <f t="shared" si="7"/>
        <v/>
      </c>
      <c r="P44" s="248"/>
      <c r="Q44" s="493"/>
      <c r="R44" s="235"/>
      <c r="S44" s="270"/>
      <c r="T44" s="235"/>
      <c r="U44" s="271"/>
      <c r="V44" s="235" t="str">
        <f t="shared" si="1"/>
        <v>sector does not exist</v>
      </c>
      <c r="W44" s="272"/>
      <c r="X44" s="398"/>
      <c r="Y44" s="152"/>
      <c r="Z44" s="152"/>
      <c r="AA44" s="233"/>
      <c r="AB44" s="287"/>
      <c r="AC44" s="372"/>
      <c r="AD44" s="252"/>
      <c r="AE44" s="251"/>
      <c r="AF44" s="253" t="str">
        <f t="shared" si="2"/>
        <v/>
      </c>
      <c r="AG44" s="251"/>
      <c r="AH44" s="253"/>
      <c r="AI44" s="251"/>
      <c r="AJ44" s="253"/>
      <c r="AK44" s="251" t="str">
        <f t="shared" si="3"/>
        <v/>
      </c>
      <c r="AL44" s="253"/>
      <c r="AM44" s="251"/>
      <c r="AN44" s="251"/>
      <c r="AO44" s="251"/>
      <c r="AP44" s="252" t="str">
        <f t="shared" si="4"/>
        <v>.</v>
      </c>
      <c r="AQ44" s="289"/>
      <c r="AR44" s="189"/>
      <c r="AS44" s="172"/>
      <c r="AT44" s="158"/>
      <c r="AU44" s="158"/>
      <c r="AV44" s="196"/>
    </row>
    <row r="45" spans="1:48" ht="176.5" customHeight="1" x14ac:dyDescent="0.25">
      <c r="A45" s="109" t="str">
        <f>MID(E45,FIND("(Q",E45)+1,7)</f>
        <v>Q8b.2.2</v>
      </c>
      <c r="B45" s="109" t="s">
        <v>60</v>
      </c>
      <c r="C45" s="92"/>
      <c r="D45" s="116"/>
      <c r="E45" s="562" t="s">
        <v>929</v>
      </c>
      <c r="F45" s="562"/>
      <c r="G45" s="562"/>
      <c r="H45" s="563"/>
      <c r="I45" s="631" t="s">
        <v>1078</v>
      </c>
      <c r="J45" s="473"/>
      <c r="K45" s="474"/>
      <c r="L45" s="474"/>
      <c r="M45" s="494"/>
      <c r="N45" s="394" t="s">
        <v>0</v>
      </c>
      <c r="O45" s="429" t="str">
        <f t="shared" si="7"/>
        <v>New question introduced in 2023 - Please answer this question for the year of the previous update in Column P</v>
      </c>
      <c r="P45" s="411"/>
      <c r="Q45" s="411"/>
      <c r="R45" s="235"/>
      <c r="S45" s="235"/>
      <c r="T45" s="235"/>
      <c r="U45" s="248"/>
      <c r="V45" s="235" t="str">
        <f t="shared" si="1"/>
        <v/>
      </c>
      <c r="W45" s="273"/>
      <c r="X45" s="398"/>
      <c r="Y45" s="152"/>
      <c r="Z45" s="152"/>
      <c r="AA45" s="233"/>
      <c r="AB45" s="242"/>
      <c r="AC45" s="242"/>
      <c r="AD45" s="237"/>
      <c r="AE45" s="238"/>
      <c r="AF45" s="240" t="str">
        <f t="shared" si="2"/>
        <v/>
      </c>
      <c r="AG45" s="239"/>
      <c r="AH45" s="240"/>
      <c r="AI45" s="239"/>
      <c r="AJ45" s="240"/>
      <c r="AK45" s="239" t="str">
        <f t="shared" si="3"/>
        <v/>
      </c>
      <c r="AL45" s="240"/>
      <c r="AM45" s="239"/>
      <c r="AN45" s="239"/>
      <c r="AO45" s="239"/>
      <c r="AP45" s="255" t="str">
        <f t="shared" si="4"/>
        <v>.</v>
      </c>
      <c r="AQ45" s="282"/>
      <c r="AR45" s="189"/>
      <c r="AS45" s="172"/>
      <c r="AT45" s="158"/>
      <c r="AU45" s="158"/>
      <c r="AV45" s="196"/>
    </row>
    <row r="46" spans="1:48" ht="80.25" customHeight="1" x14ac:dyDescent="0.25">
      <c r="A46" s="109" t="str">
        <f>MID(E46,FIND("(Q",E46)+1,8)</f>
        <v>Q8b.2.2a</v>
      </c>
      <c r="B46" s="109" t="s">
        <v>88</v>
      </c>
      <c r="C46" s="92" t="s">
        <v>325</v>
      </c>
      <c r="D46" s="116"/>
      <c r="E46" s="564" t="s">
        <v>930</v>
      </c>
      <c r="F46" s="564"/>
      <c r="G46" s="564"/>
      <c r="H46" s="565"/>
      <c r="I46" s="631"/>
      <c r="J46" s="420"/>
      <c r="K46" s="467"/>
      <c r="L46" s="467"/>
      <c r="M46" s="492"/>
      <c r="N46" s="394" t="s">
        <v>1219</v>
      </c>
      <c r="O46" s="429" t="str">
        <f t="shared" ref="O46" si="9">IF(OR(B46="NI",B46="N"),"New question introduced in 2023 - Please answer this question for the year of the previous update in Column P",IF(B46="EC","Small changes were made to the question. Take extra care when validating the response in Column N. If necessary, please change your answer in Column P",""))</f>
        <v/>
      </c>
      <c r="P46" s="411"/>
      <c r="Q46" s="411"/>
      <c r="R46" s="235"/>
      <c r="S46" s="235"/>
      <c r="T46" s="235"/>
      <c r="U46" s="248"/>
      <c r="V46" s="235" t="str">
        <f t="shared" si="1"/>
        <v>sector does not exist</v>
      </c>
      <c r="W46" s="273"/>
      <c r="X46" s="398"/>
      <c r="Y46" s="152"/>
      <c r="Z46" s="152"/>
      <c r="AA46" s="233"/>
      <c r="AB46" s="242"/>
      <c r="AC46" s="242"/>
      <c r="AD46" s="237"/>
      <c r="AE46" s="238"/>
      <c r="AF46" s="240" t="str">
        <f t="shared" si="2"/>
        <v/>
      </c>
      <c r="AG46" s="239"/>
      <c r="AH46" s="240"/>
      <c r="AI46" s="239"/>
      <c r="AJ46" s="240"/>
      <c r="AK46" s="239" t="str">
        <f t="shared" si="3"/>
        <v/>
      </c>
      <c r="AL46" s="240"/>
      <c r="AM46" s="239"/>
      <c r="AN46" s="239"/>
      <c r="AO46" s="239"/>
      <c r="AP46" s="255" t="str">
        <f t="shared" si="4"/>
        <v>.</v>
      </c>
      <c r="AQ46" s="282"/>
      <c r="AR46" s="189"/>
      <c r="AS46" s="172"/>
      <c r="AT46" s="158"/>
      <c r="AU46" s="158"/>
      <c r="AV46" s="196"/>
    </row>
    <row r="47" spans="1:48" ht="66" customHeight="1" x14ac:dyDescent="0.25">
      <c r="A47" s="109" t="str">
        <f>MID(E47,FIND("(Q",E47)+1,7)</f>
        <v>Q8b.2.3</v>
      </c>
      <c r="B47" s="109" t="s">
        <v>61</v>
      </c>
      <c r="C47" s="92" t="s">
        <v>323</v>
      </c>
      <c r="D47" s="116"/>
      <c r="E47" s="562" t="s">
        <v>931</v>
      </c>
      <c r="F47" s="562"/>
      <c r="G47" s="562"/>
      <c r="H47" s="563"/>
      <c r="I47" s="425" t="s">
        <v>1063</v>
      </c>
      <c r="J47" s="495"/>
      <c r="K47" s="496"/>
      <c r="L47" s="496"/>
      <c r="M47" s="492"/>
      <c r="N47" s="394" t="s">
        <v>1219</v>
      </c>
      <c r="O47" s="248" t="s">
        <v>902</v>
      </c>
      <c r="P47" s="411"/>
      <c r="Q47" s="411"/>
      <c r="R47" s="235"/>
      <c r="S47" s="235"/>
      <c r="T47" s="235"/>
      <c r="U47" s="248"/>
      <c r="V47" s="235" t="str">
        <f t="shared" si="1"/>
        <v>sector does not exist</v>
      </c>
      <c r="W47" s="273"/>
      <c r="X47" s="398"/>
      <c r="Y47" s="152"/>
      <c r="Z47" s="152"/>
      <c r="AA47" s="233"/>
      <c r="AB47" s="242"/>
      <c r="AC47" s="242"/>
      <c r="AD47" s="237"/>
      <c r="AE47" s="238"/>
      <c r="AF47" s="240" t="str">
        <f t="shared" si="2"/>
        <v/>
      </c>
      <c r="AG47" s="239"/>
      <c r="AH47" s="240"/>
      <c r="AI47" s="239"/>
      <c r="AJ47" s="240"/>
      <c r="AK47" s="239" t="str">
        <f t="shared" si="3"/>
        <v/>
      </c>
      <c r="AL47" s="240"/>
      <c r="AM47" s="239"/>
      <c r="AN47" s="239"/>
      <c r="AO47" s="239"/>
      <c r="AP47" s="255" t="str">
        <f t="shared" si="4"/>
        <v>.</v>
      </c>
      <c r="AQ47" s="282"/>
      <c r="AR47" s="189"/>
      <c r="AS47" s="172"/>
      <c r="AT47" s="158"/>
      <c r="AU47" s="158"/>
      <c r="AV47" s="196"/>
    </row>
    <row r="48" spans="1:48" ht="71.25" customHeight="1" x14ac:dyDescent="0.25">
      <c r="A48" s="109" t="str">
        <f>MID(E48,FIND("(Q",E48)+1,8)</f>
        <v>Q8b.2.3a</v>
      </c>
      <c r="B48" s="109" t="s">
        <v>88</v>
      </c>
      <c r="C48" s="92" t="s">
        <v>324</v>
      </c>
      <c r="D48" s="116"/>
      <c r="E48" s="564" t="s">
        <v>932</v>
      </c>
      <c r="F48" s="564"/>
      <c r="G48" s="564"/>
      <c r="H48" s="565"/>
      <c r="I48" s="425"/>
      <c r="J48" s="420"/>
      <c r="K48" s="467"/>
      <c r="L48" s="467"/>
      <c r="M48" s="492"/>
      <c r="N48" s="394" t="s">
        <v>1219</v>
      </c>
      <c r="O48" s="429" t="str">
        <f t="shared" ref="O48" si="10">IF(OR(B48="NI",B48="N"),"New question introduced in 2023 - Please answer this question for the year of the previous update in Column P",IF(B48="EC","Small changes were made to the question. Take extra care when validating the response in Column N. If necessary, please change your answer in Column P",""))</f>
        <v/>
      </c>
      <c r="P48" s="411"/>
      <c r="Q48" s="411"/>
      <c r="R48" s="235"/>
      <c r="S48" s="235"/>
      <c r="T48" s="235"/>
      <c r="U48" s="248"/>
      <c r="V48" s="235" t="str">
        <f t="shared" si="1"/>
        <v>sector does not exist</v>
      </c>
      <c r="W48" s="273"/>
      <c r="X48" s="398"/>
      <c r="Y48" s="152"/>
      <c r="Z48" s="152"/>
      <c r="AA48" s="233"/>
      <c r="AB48" s="242"/>
      <c r="AC48" s="242"/>
      <c r="AD48" s="237"/>
      <c r="AE48" s="238"/>
      <c r="AF48" s="240" t="str">
        <f t="shared" si="2"/>
        <v/>
      </c>
      <c r="AG48" s="239"/>
      <c r="AH48" s="240"/>
      <c r="AI48" s="239"/>
      <c r="AJ48" s="240"/>
      <c r="AK48" s="239" t="str">
        <f t="shared" si="3"/>
        <v/>
      </c>
      <c r="AL48" s="240"/>
      <c r="AM48" s="239"/>
      <c r="AN48" s="239"/>
      <c r="AO48" s="239"/>
      <c r="AP48" s="255" t="str">
        <f t="shared" si="4"/>
        <v>.</v>
      </c>
      <c r="AQ48" s="282"/>
      <c r="AR48" s="189"/>
      <c r="AS48" s="172"/>
      <c r="AT48" s="158"/>
      <c r="AU48" s="158"/>
      <c r="AV48" s="196"/>
    </row>
    <row r="49" spans="1:48" ht="240" customHeight="1" x14ac:dyDescent="0.25">
      <c r="A49" s="109" t="str">
        <f>MID(E49,FIND("(Q",E49)+1,7)</f>
        <v>Q8b.2.4</v>
      </c>
      <c r="B49" s="109" t="s">
        <v>61</v>
      </c>
      <c r="C49" s="115" t="s">
        <v>329</v>
      </c>
      <c r="D49" s="116"/>
      <c r="E49" s="562" t="s">
        <v>933</v>
      </c>
      <c r="F49" s="562"/>
      <c r="G49" s="562"/>
      <c r="H49" s="563"/>
      <c r="I49" s="630" t="s">
        <v>1066</v>
      </c>
      <c r="J49" s="473"/>
      <c r="K49" s="474"/>
      <c r="L49" s="474"/>
      <c r="M49" s="492"/>
      <c r="N49" s="267" t="s">
        <v>1219</v>
      </c>
      <c r="O49" s="248" t="s">
        <v>902</v>
      </c>
      <c r="P49" s="411"/>
      <c r="Q49" s="411"/>
      <c r="R49" s="235"/>
      <c r="S49" s="235"/>
      <c r="T49" s="235"/>
      <c r="U49" s="248"/>
      <c r="V49" s="235" t="str">
        <f t="shared" si="1"/>
        <v>sector does not exist</v>
      </c>
      <c r="W49" s="273"/>
      <c r="X49" s="398"/>
      <c r="Y49" s="152"/>
      <c r="Z49" s="152"/>
      <c r="AA49" s="233"/>
      <c r="AB49" s="242"/>
      <c r="AC49" s="242"/>
      <c r="AD49" s="237"/>
      <c r="AE49" s="238"/>
      <c r="AF49" s="240" t="str">
        <f t="shared" si="2"/>
        <v/>
      </c>
      <c r="AG49" s="239"/>
      <c r="AH49" s="240"/>
      <c r="AI49" s="239"/>
      <c r="AJ49" s="240"/>
      <c r="AK49" s="239" t="str">
        <f t="shared" si="3"/>
        <v/>
      </c>
      <c r="AL49" s="240"/>
      <c r="AM49" s="239"/>
      <c r="AN49" s="239"/>
      <c r="AO49" s="239"/>
      <c r="AP49" s="255" t="str">
        <f t="shared" si="4"/>
        <v>.</v>
      </c>
      <c r="AQ49" s="282"/>
      <c r="AR49" s="189"/>
      <c r="AS49" s="172"/>
      <c r="AT49" s="158"/>
      <c r="AU49" s="158"/>
      <c r="AV49" s="196"/>
    </row>
    <row r="50" spans="1:48" ht="240" customHeight="1" x14ac:dyDescent="0.25">
      <c r="A50" s="109" t="str">
        <f>MID(E50,FIND("(Q",E50)+1,8)</f>
        <v>Q8b.2.4a</v>
      </c>
      <c r="B50" s="109" t="s">
        <v>88</v>
      </c>
      <c r="C50" s="92" t="s">
        <v>330</v>
      </c>
      <c r="D50" s="116"/>
      <c r="E50" s="564" t="s">
        <v>934</v>
      </c>
      <c r="F50" s="564"/>
      <c r="G50" s="564"/>
      <c r="H50" s="565"/>
      <c r="I50" s="630"/>
      <c r="J50" s="476"/>
      <c r="K50" s="477"/>
      <c r="L50" s="477"/>
      <c r="M50" s="492"/>
      <c r="N50" s="394" t="s">
        <v>1219</v>
      </c>
      <c r="O50" s="429" t="str">
        <f t="shared" ref="O50:O57" si="11">IF(OR(B50="NI",B50="N"),"New question introduced in 2023 - Please answer this question for the year of the previous update in Column P",IF(B50="EC","Small changes were made to the question. Take extra care when validating the response in Column N. If necessary, please change your answer in Column P",""))</f>
        <v/>
      </c>
      <c r="P50" s="411"/>
      <c r="Q50" s="411"/>
      <c r="R50" s="235"/>
      <c r="S50" s="235"/>
      <c r="T50" s="235"/>
      <c r="U50" s="248"/>
      <c r="V50" s="235" t="str">
        <f t="shared" si="1"/>
        <v>sector does not exist</v>
      </c>
      <c r="W50" s="273"/>
      <c r="X50" s="398"/>
      <c r="Y50" s="152"/>
      <c r="Z50" s="152"/>
      <c r="AA50" s="233"/>
      <c r="AB50" s="242"/>
      <c r="AC50" s="242"/>
      <c r="AD50" s="237"/>
      <c r="AE50" s="238"/>
      <c r="AF50" s="240" t="str">
        <f t="shared" si="2"/>
        <v/>
      </c>
      <c r="AG50" s="239"/>
      <c r="AH50" s="240"/>
      <c r="AI50" s="239"/>
      <c r="AJ50" s="240"/>
      <c r="AK50" s="239" t="str">
        <f t="shared" si="3"/>
        <v/>
      </c>
      <c r="AL50" s="240"/>
      <c r="AM50" s="239"/>
      <c r="AN50" s="239"/>
      <c r="AO50" s="239"/>
      <c r="AP50" s="255" t="str">
        <f t="shared" si="4"/>
        <v>.</v>
      </c>
      <c r="AQ50" s="282"/>
      <c r="AR50" s="189"/>
      <c r="AS50" s="172"/>
      <c r="AT50" s="158"/>
      <c r="AU50" s="158"/>
      <c r="AV50" s="196"/>
    </row>
    <row r="51" spans="1:48" ht="114.75" customHeight="1" x14ac:dyDescent="0.25">
      <c r="A51" s="109" t="str">
        <f>MID(E51,FIND("(Q",E51)+1,7)</f>
        <v>Q8b.2.5</v>
      </c>
      <c r="B51" s="109" t="s">
        <v>59</v>
      </c>
      <c r="C51" s="109" t="s">
        <v>331</v>
      </c>
      <c r="D51" s="116" t="s">
        <v>0</v>
      </c>
      <c r="E51" s="562" t="s">
        <v>935</v>
      </c>
      <c r="F51" s="562"/>
      <c r="G51" s="562"/>
      <c r="H51" s="563"/>
      <c r="I51" s="348" t="s">
        <v>1102</v>
      </c>
      <c r="J51" s="420"/>
      <c r="K51" s="467"/>
      <c r="L51" s="467"/>
      <c r="M51" s="492"/>
      <c r="N51" s="267" t="s">
        <v>1219</v>
      </c>
      <c r="O51" s="429" t="str">
        <f t="shared" si="11"/>
        <v/>
      </c>
      <c r="P51" s="411"/>
      <c r="Q51" s="411"/>
      <c r="R51" s="235"/>
      <c r="S51" s="235"/>
      <c r="T51" s="235"/>
      <c r="U51" s="248"/>
      <c r="V51" s="235" t="str">
        <f t="shared" si="1"/>
        <v>sector does not exist</v>
      </c>
      <c r="W51" s="273"/>
      <c r="X51" s="398"/>
      <c r="Y51" s="152"/>
      <c r="Z51" s="152"/>
      <c r="AA51" s="233"/>
      <c r="AB51" s="242"/>
      <c r="AC51" s="242"/>
      <c r="AD51" s="237"/>
      <c r="AE51" s="238"/>
      <c r="AF51" s="240" t="str">
        <f t="shared" si="2"/>
        <v/>
      </c>
      <c r="AG51" s="239"/>
      <c r="AH51" s="240"/>
      <c r="AI51" s="239"/>
      <c r="AJ51" s="240"/>
      <c r="AK51" s="239" t="str">
        <f t="shared" si="3"/>
        <v/>
      </c>
      <c r="AL51" s="240"/>
      <c r="AM51" s="239"/>
      <c r="AN51" s="239"/>
      <c r="AO51" s="239"/>
      <c r="AP51" s="255" t="str">
        <f t="shared" si="4"/>
        <v>.</v>
      </c>
      <c r="AQ51" s="282"/>
      <c r="AR51" s="189"/>
      <c r="AS51" s="172"/>
      <c r="AT51" s="158"/>
      <c r="AU51" s="158"/>
      <c r="AV51" s="196"/>
    </row>
    <row r="52" spans="1:48" ht="41.5" customHeight="1" x14ac:dyDescent="0.25">
      <c r="A52" s="109" t="str">
        <f>MID(E52,FIND("(Q",E52)+1,7)</f>
        <v>Q8b.2.6</v>
      </c>
      <c r="B52" s="109" t="s">
        <v>59</v>
      </c>
      <c r="C52" s="109" t="s">
        <v>332</v>
      </c>
      <c r="D52" s="116"/>
      <c r="E52" s="562" t="s">
        <v>936</v>
      </c>
      <c r="F52" s="562"/>
      <c r="G52" s="562"/>
      <c r="H52" s="563"/>
      <c r="I52" s="348" t="s">
        <v>1103</v>
      </c>
      <c r="J52" s="420"/>
      <c r="K52" s="467"/>
      <c r="L52" s="467"/>
      <c r="M52" s="492"/>
      <c r="N52" s="394" t="s">
        <v>1219</v>
      </c>
      <c r="O52" s="429" t="str">
        <f t="shared" si="11"/>
        <v/>
      </c>
      <c r="P52" s="411"/>
      <c r="Q52" s="411"/>
      <c r="R52" s="235"/>
      <c r="S52" s="235"/>
      <c r="T52" s="235"/>
      <c r="U52" s="248"/>
      <c r="V52" s="235" t="str">
        <f t="shared" si="1"/>
        <v>sector does not exist</v>
      </c>
      <c r="W52" s="273"/>
      <c r="X52" s="398"/>
      <c r="Y52" s="152"/>
      <c r="Z52" s="152"/>
      <c r="AA52" s="233"/>
      <c r="AB52" s="242"/>
      <c r="AC52" s="242"/>
      <c r="AD52" s="237"/>
      <c r="AE52" s="238"/>
      <c r="AF52" s="240" t="str">
        <f t="shared" si="2"/>
        <v/>
      </c>
      <c r="AG52" s="239"/>
      <c r="AH52" s="240"/>
      <c r="AI52" s="239"/>
      <c r="AJ52" s="240"/>
      <c r="AK52" s="239" t="str">
        <f t="shared" si="3"/>
        <v/>
      </c>
      <c r="AL52" s="240"/>
      <c r="AM52" s="239"/>
      <c r="AN52" s="239"/>
      <c r="AO52" s="239"/>
      <c r="AP52" s="255" t="str">
        <f t="shared" si="4"/>
        <v>.</v>
      </c>
      <c r="AQ52" s="282"/>
      <c r="AR52" s="189"/>
      <c r="AS52" s="172"/>
      <c r="AT52" s="158"/>
      <c r="AU52" s="158"/>
      <c r="AV52" s="196"/>
    </row>
    <row r="53" spans="1:48" ht="28" customHeight="1" x14ac:dyDescent="0.25">
      <c r="A53" s="109" t="str">
        <f>MID(E53,FIND("(Q",E53)+1,8)</f>
        <v>Q8b.2.6a</v>
      </c>
      <c r="B53" s="109" t="s">
        <v>88</v>
      </c>
      <c r="C53" s="107" t="s">
        <v>333</v>
      </c>
      <c r="D53" s="116"/>
      <c r="E53" s="564" t="s">
        <v>937</v>
      </c>
      <c r="F53" s="564"/>
      <c r="G53" s="564"/>
      <c r="H53" s="565"/>
      <c r="I53" s="430"/>
      <c r="J53" s="469"/>
      <c r="K53" s="470"/>
      <c r="L53" s="470"/>
      <c r="M53" s="492"/>
      <c r="N53" s="394" t="s">
        <v>1219</v>
      </c>
      <c r="O53" s="429" t="str">
        <f t="shared" si="11"/>
        <v/>
      </c>
      <c r="P53" s="411"/>
      <c r="Q53" s="411"/>
      <c r="R53" s="235"/>
      <c r="S53" s="235"/>
      <c r="T53" s="235"/>
      <c r="U53" s="248"/>
      <c r="V53" s="235" t="str">
        <f t="shared" si="1"/>
        <v>sector does not exist</v>
      </c>
      <c r="W53" s="273"/>
      <c r="X53" s="398"/>
      <c r="Y53" s="152"/>
      <c r="Z53" s="152"/>
      <c r="AA53" s="233"/>
      <c r="AB53" s="242"/>
      <c r="AC53" s="242"/>
      <c r="AD53" s="237"/>
      <c r="AE53" s="238"/>
      <c r="AF53" s="240" t="str">
        <f t="shared" si="2"/>
        <v/>
      </c>
      <c r="AG53" s="239"/>
      <c r="AH53" s="240"/>
      <c r="AI53" s="239"/>
      <c r="AJ53" s="240"/>
      <c r="AK53" s="239" t="str">
        <f t="shared" si="3"/>
        <v/>
      </c>
      <c r="AL53" s="240"/>
      <c r="AM53" s="239"/>
      <c r="AN53" s="239"/>
      <c r="AO53" s="239"/>
      <c r="AP53" s="255" t="str">
        <f t="shared" si="4"/>
        <v>.</v>
      </c>
      <c r="AQ53" s="282"/>
      <c r="AR53" s="189"/>
      <c r="AS53" s="172"/>
      <c r="AT53" s="158"/>
      <c r="AU53" s="158"/>
      <c r="AV53" s="196"/>
    </row>
    <row r="54" spans="1:48" ht="87" customHeight="1" x14ac:dyDescent="0.25">
      <c r="A54" s="109" t="str">
        <f>MID(E54,FIND("(Q",E54)+1,7)</f>
        <v>Q8b.2.7</v>
      </c>
      <c r="B54" s="109" t="s">
        <v>59</v>
      </c>
      <c r="C54" s="107" t="s">
        <v>334</v>
      </c>
      <c r="D54" s="116"/>
      <c r="E54" s="562" t="s">
        <v>938</v>
      </c>
      <c r="F54" s="562"/>
      <c r="G54" s="562"/>
      <c r="H54" s="563"/>
      <c r="I54" s="430" t="s">
        <v>1104</v>
      </c>
      <c r="J54" s="420"/>
      <c r="K54" s="467"/>
      <c r="L54" s="467"/>
      <c r="M54" s="492"/>
      <c r="N54" s="267" t="s">
        <v>1219</v>
      </c>
      <c r="O54" s="429" t="str">
        <f t="shared" si="11"/>
        <v/>
      </c>
      <c r="P54" s="411"/>
      <c r="Q54" s="411"/>
      <c r="R54" s="235"/>
      <c r="S54" s="235"/>
      <c r="T54" s="235"/>
      <c r="U54" s="248"/>
      <c r="V54" s="235" t="str">
        <f t="shared" si="1"/>
        <v>sector does not exist</v>
      </c>
      <c r="W54" s="273"/>
      <c r="X54" s="398"/>
      <c r="Y54" s="152"/>
      <c r="Z54" s="152"/>
      <c r="AA54" s="233"/>
      <c r="AB54" s="242"/>
      <c r="AC54" s="242"/>
      <c r="AD54" s="237"/>
      <c r="AE54" s="238"/>
      <c r="AF54" s="240" t="str">
        <f t="shared" si="2"/>
        <v/>
      </c>
      <c r="AG54" s="239"/>
      <c r="AH54" s="240"/>
      <c r="AI54" s="239"/>
      <c r="AJ54" s="240"/>
      <c r="AK54" s="239" t="str">
        <f t="shared" si="3"/>
        <v/>
      </c>
      <c r="AL54" s="240"/>
      <c r="AM54" s="239"/>
      <c r="AN54" s="239"/>
      <c r="AO54" s="239"/>
      <c r="AP54" s="255" t="str">
        <f t="shared" si="4"/>
        <v>.</v>
      </c>
      <c r="AQ54" s="282"/>
      <c r="AR54" s="189"/>
      <c r="AS54" s="172"/>
      <c r="AT54" s="158"/>
      <c r="AU54" s="158"/>
      <c r="AV54" s="196"/>
    </row>
    <row r="55" spans="1:48" ht="44.5" customHeight="1" x14ac:dyDescent="0.25">
      <c r="A55" s="109" t="str">
        <f>MID(E55,FIND("(Q",E55)+1,7)</f>
        <v>Q8b.2.8</v>
      </c>
      <c r="B55" s="109" t="s">
        <v>59</v>
      </c>
      <c r="C55" s="107" t="s">
        <v>335</v>
      </c>
      <c r="D55" s="116"/>
      <c r="E55" s="562" t="s">
        <v>939</v>
      </c>
      <c r="F55" s="562"/>
      <c r="G55" s="562"/>
      <c r="H55" s="563"/>
      <c r="I55" s="430" t="s">
        <v>1105</v>
      </c>
      <c r="J55" s="420"/>
      <c r="K55" s="467"/>
      <c r="L55" s="467"/>
      <c r="M55" s="492"/>
      <c r="N55" s="394" t="s">
        <v>1219</v>
      </c>
      <c r="O55" s="429" t="str">
        <f t="shared" si="11"/>
        <v/>
      </c>
      <c r="P55" s="411"/>
      <c r="Q55" s="411"/>
      <c r="R55" s="235"/>
      <c r="S55" s="235"/>
      <c r="T55" s="235"/>
      <c r="U55" s="248"/>
      <c r="V55" s="235" t="str">
        <f t="shared" si="1"/>
        <v>sector does not exist</v>
      </c>
      <c r="W55" s="273"/>
      <c r="X55" s="398"/>
      <c r="Y55" s="152"/>
      <c r="Z55" s="152"/>
      <c r="AA55" s="233"/>
      <c r="AB55" s="242"/>
      <c r="AC55" s="242"/>
      <c r="AD55" s="237"/>
      <c r="AE55" s="238"/>
      <c r="AF55" s="240" t="str">
        <f t="shared" si="2"/>
        <v/>
      </c>
      <c r="AG55" s="239"/>
      <c r="AH55" s="240"/>
      <c r="AI55" s="239"/>
      <c r="AJ55" s="240"/>
      <c r="AK55" s="239" t="str">
        <f t="shared" si="3"/>
        <v/>
      </c>
      <c r="AL55" s="240"/>
      <c r="AM55" s="239"/>
      <c r="AN55" s="239"/>
      <c r="AO55" s="239"/>
      <c r="AP55" s="255" t="str">
        <f t="shared" si="4"/>
        <v>.</v>
      </c>
      <c r="AQ55" s="282"/>
      <c r="AR55" s="189"/>
      <c r="AS55" s="172"/>
      <c r="AT55" s="158"/>
      <c r="AU55" s="158"/>
      <c r="AV55" s="196"/>
    </row>
    <row r="56" spans="1:48" ht="33.65" customHeight="1" x14ac:dyDescent="0.25">
      <c r="A56" s="109" t="str">
        <f>MID(E56,FIND("(Q",E56)+1,8)</f>
        <v>Q8b.2.8a</v>
      </c>
      <c r="B56" s="109" t="s">
        <v>88</v>
      </c>
      <c r="C56" s="107" t="s">
        <v>336</v>
      </c>
      <c r="D56" s="116"/>
      <c r="E56" s="564" t="s">
        <v>940</v>
      </c>
      <c r="F56" s="564"/>
      <c r="G56" s="564"/>
      <c r="H56" s="565"/>
      <c r="I56" s="430"/>
      <c r="J56" s="469"/>
      <c r="K56" s="470"/>
      <c r="L56" s="470"/>
      <c r="M56" s="492"/>
      <c r="N56" s="394" t="s">
        <v>1219</v>
      </c>
      <c r="O56" s="429" t="str">
        <f t="shared" si="11"/>
        <v/>
      </c>
      <c r="P56" s="411"/>
      <c r="Q56" s="411"/>
      <c r="R56" s="235"/>
      <c r="S56" s="235"/>
      <c r="T56" s="235"/>
      <c r="U56" s="248"/>
      <c r="V56" s="235" t="str">
        <f t="shared" si="1"/>
        <v>sector does not exist</v>
      </c>
      <c r="W56" s="273"/>
      <c r="X56" s="398"/>
      <c r="Y56" s="152"/>
      <c r="Z56" s="152"/>
      <c r="AA56" s="233"/>
      <c r="AB56" s="242"/>
      <c r="AC56" s="242"/>
      <c r="AD56" s="237"/>
      <c r="AE56" s="238"/>
      <c r="AF56" s="240" t="str">
        <f t="shared" si="2"/>
        <v/>
      </c>
      <c r="AG56" s="239"/>
      <c r="AH56" s="240"/>
      <c r="AI56" s="239"/>
      <c r="AJ56" s="240"/>
      <c r="AK56" s="239" t="str">
        <f t="shared" si="3"/>
        <v/>
      </c>
      <c r="AL56" s="240"/>
      <c r="AM56" s="239"/>
      <c r="AN56" s="239"/>
      <c r="AO56" s="239"/>
      <c r="AP56" s="255" t="str">
        <f t="shared" si="4"/>
        <v>.</v>
      </c>
      <c r="AQ56" s="282"/>
      <c r="AR56" s="189"/>
      <c r="AS56" s="172"/>
      <c r="AT56" s="158"/>
      <c r="AU56" s="158"/>
      <c r="AV56" s="196"/>
    </row>
    <row r="57" spans="1:48" ht="32.15" customHeight="1" x14ac:dyDescent="0.25">
      <c r="A57" s="109" t="str">
        <f>MID(E57,FIND("(Q",E57)+1,7)</f>
        <v>Q8b.2.9</v>
      </c>
      <c r="B57" s="109" t="s">
        <v>59</v>
      </c>
      <c r="C57" s="115" t="s">
        <v>337</v>
      </c>
      <c r="D57" s="116" t="s">
        <v>0</v>
      </c>
      <c r="E57" s="562" t="s">
        <v>941</v>
      </c>
      <c r="F57" s="562"/>
      <c r="G57" s="562"/>
      <c r="H57" s="563"/>
      <c r="I57" s="581" t="s">
        <v>1065</v>
      </c>
      <c r="J57" s="396"/>
      <c r="K57" s="304"/>
      <c r="L57" s="304"/>
      <c r="M57" s="497"/>
      <c r="N57" s="394" t="s">
        <v>1219</v>
      </c>
      <c r="O57" s="429" t="str">
        <f t="shared" si="11"/>
        <v/>
      </c>
      <c r="P57" s="411"/>
      <c r="Q57" s="411"/>
      <c r="R57" s="235"/>
      <c r="S57" s="235"/>
      <c r="T57" s="235"/>
      <c r="U57" s="248"/>
      <c r="V57" s="235" t="str">
        <f t="shared" si="1"/>
        <v>sector does not exist</v>
      </c>
      <c r="W57" s="273"/>
      <c r="X57" s="398"/>
      <c r="Y57" s="152"/>
      <c r="Z57" s="152"/>
      <c r="AA57" s="233"/>
      <c r="AB57" s="242"/>
      <c r="AC57" s="242"/>
      <c r="AD57" s="237"/>
      <c r="AE57" s="238"/>
      <c r="AF57" s="240" t="str">
        <f t="shared" si="2"/>
        <v/>
      </c>
      <c r="AG57" s="239"/>
      <c r="AH57" s="240"/>
      <c r="AI57" s="239"/>
      <c r="AJ57" s="240"/>
      <c r="AK57" s="239" t="str">
        <f t="shared" si="3"/>
        <v/>
      </c>
      <c r="AL57" s="240"/>
      <c r="AM57" s="239"/>
      <c r="AN57" s="239"/>
      <c r="AO57" s="239"/>
      <c r="AP57" s="255" t="str">
        <f t="shared" si="4"/>
        <v>.</v>
      </c>
      <c r="AQ57" s="282"/>
      <c r="AR57" s="189"/>
      <c r="AS57" s="172"/>
      <c r="AT57" s="158"/>
      <c r="AU57" s="158"/>
      <c r="AV57" s="196"/>
    </row>
    <row r="58" spans="1:48" ht="32.15" customHeight="1" x14ac:dyDescent="0.25">
      <c r="A58" s="109"/>
      <c r="B58" s="109"/>
      <c r="C58" s="92"/>
      <c r="D58" s="116"/>
      <c r="E58" s="14"/>
      <c r="F58" s="619" t="s">
        <v>942</v>
      </c>
      <c r="G58" s="619"/>
      <c r="H58" s="620"/>
      <c r="I58" s="581"/>
      <c r="J58" s="420"/>
      <c r="K58" s="467"/>
      <c r="L58" s="467"/>
      <c r="M58" s="492"/>
      <c r="N58" s="396"/>
      <c r="O58" s="41"/>
      <c r="P58" s="41"/>
      <c r="Q58" s="157"/>
      <c r="R58" s="70"/>
      <c r="S58" s="245"/>
      <c r="T58" s="70"/>
      <c r="U58" s="245"/>
      <c r="V58" s="70"/>
      <c r="W58" s="159"/>
      <c r="X58" s="398"/>
      <c r="Y58" s="152"/>
      <c r="Z58" s="152"/>
      <c r="AA58" s="233"/>
      <c r="AB58" s="241"/>
      <c r="AC58" s="362"/>
      <c r="AD58" s="157"/>
      <c r="AE58" s="156"/>
      <c r="AF58" s="43"/>
      <c r="AG58" s="156"/>
      <c r="AH58" s="43"/>
      <c r="AI58" s="156"/>
      <c r="AJ58" s="43"/>
      <c r="AK58" s="156"/>
      <c r="AL58" s="43"/>
      <c r="AM58" s="156"/>
      <c r="AN58" s="156"/>
      <c r="AO58" s="156"/>
      <c r="AP58" s="246"/>
      <c r="AQ58" s="279"/>
      <c r="AR58" s="189"/>
      <c r="AS58" s="172"/>
      <c r="AT58" s="158"/>
      <c r="AU58" s="158"/>
      <c r="AV58" s="196"/>
    </row>
    <row r="59" spans="1:48" ht="32.15" customHeight="1" x14ac:dyDescent="0.25">
      <c r="A59" s="109" t="str">
        <f>MID(F$58,FIND("(Q",F$58)+1,8)&amp;"_i"</f>
        <v>Q8b.2.9a_i</v>
      </c>
      <c r="B59" s="109" t="s">
        <v>59</v>
      </c>
      <c r="C59" s="115" t="s">
        <v>338</v>
      </c>
      <c r="D59" s="116" t="s">
        <v>0</v>
      </c>
      <c r="E59" s="14" t="s">
        <v>0</v>
      </c>
      <c r="F59" s="419"/>
      <c r="G59" s="593" t="s">
        <v>172</v>
      </c>
      <c r="H59" s="594"/>
      <c r="I59" s="581"/>
      <c r="J59" s="420"/>
      <c r="K59" s="467"/>
      <c r="L59" s="467"/>
      <c r="M59" s="492"/>
      <c r="N59" s="399" t="s">
        <v>1219</v>
      </c>
      <c r="O59" s="429" t="str">
        <f t="shared" ref="O59:O69" si="12">IF(OR(B59="NI",B59="N"),"New question introduced in 2023 - Please answer this question for the year of the previous update in Column P",IF(B59="EC","Small changes were made to the question. Take extra care when validating the response in Column N. If necessary, please change your answer in Column P",""))</f>
        <v/>
      </c>
      <c r="P59" s="411"/>
      <c r="Q59" s="411"/>
      <c r="R59" s="235"/>
      <c r="S59" s="235"/>
      <c r="T59" s="235"/>
      <c r="U59" s="248"/>
      <c r="V59" s="235" t="str">
        <f t="shared" si="1"/>
        <v>sector does not exist</v>
      </c>
      <c r="W59" s="273"/>
      <c r="X59" s="398"/>
      <c r="Y59" s="152"/>
      <c r="Z59" s="152"/>
      <c r="AA59" s="233"/>
      <c r="AB59" s="242"/>
      <c r="AC59" s="242"/>
      <c r="AD59" s="237"/>
      <c r="AE59" s="238"/>
      <c r="AF59" s="240" t="str">
        <f t="shared" si="2"/>
        <v/>
      </c>
      <c r="AG59" s="239"/>
      <c r="AH59" s="240"/>
      <c r="AI59" s="239"/>
      <c r="AJ59" s="240"/>
      <c r="AK59" s="239" t="str">
        <f t="shared" si="3"/>
        <v/>
      </c>
      <c r="AL59" s="240"/>
      <c r="AM59" s="239"/>
      <c r="AN59" s="239"/>
      <c r="AO59" s="239"/>
      <c r="AP59" s="255" t="str">
        <f t="shared" si="4"/>
        <v>.</v>
      </c>
      <c r="AQ59" s="282"/>
      <c r="AR59" s="189"/>
      <c r="AS59" s="172"/>
      <c r="AT59" s="158"/>
      <c r="AU59" s="158"/>
      <c r="AV59" s="196"/>
    </row>
    <row r="60" spans="1:48" ht="32.15" customHeight="1" x14ac:dyDescent="0.25">
      <c r="A60" s="109" t="str">
        <f>MID(F$58,FIND("(Q",F$58)+1,8)&amp;"_ii"</f>
        <v>Q8b.2.9a_ii</v>
      </c>
      <c r="B60" s="109" t="s">
        <v>59</v>
      </c>
      <c r="C60" s="115" t="s">
        <v>339</v>
      </c>
      <c r="D60" s="116" t="s">
        <v>0</v>
      </c>
      <c r="E60" s="14" t="s">
        <v>0</v>
      </c>
      <c r="F60" s="419"/>
      <c r="G60" s="593" t="s">
        <v>179</v>
      </c>
      <c r="H60" s="594"/>
      <c r="I60" s="581"/>
      <c r="J60" s="420"/>
      <c r="K60" s="467"/>
      <c r="L60" s="467"/>
      <c r="M60" s="492"/>
      <c r="N60" s="394" t="s">
        <v>1219</v>
      </c>
      <c r="O60" s="429" t="str">
        <f t="shared" si="12"/>
        <v/>
      </c>
      <c r="P60" s="411"/>
      <c r="Q60" s="411"/>
      <c r="R60" s="235"/>
      <c r="S60" s="235"/>
      <c r="T60" s="235"/>
      <c r="U60" s="248"/>
      <c r="V60" s="235" t="str">
        <f t="shared" si="1"/>
        <v>sector does not exist</v>
      </c>
      <c r="W60" s="273"/>
      <c r="X60" s="398"/>
      <c r="Y60" s="152"/>
      <c r="Z60" s="152"/>
      <c r="AA60" s="233"/>
      <c r="AB60" s="242"/>
      <c r="AC60" s="242"/>
      <c r="AD60" s="237"/>
      <c r="AE60" s="238"/>
      <c r="AF60" s="240" t="str">
        <f t="shared" si="2"/>
        <v/>
      </c>
      <c r="AG60" s="239"/>
      <c r="AH60" s="240"/>
      <c r="AI60" s="239"/>
      <c r="AJ60" s="240"/>
      <c r="AK60" s="239" t="str">
        <f t="shared" si="3"/>
        <v/>
      </c>
      <c r="AL60" s="240"/>
      <c r="AM60" s="239"/>
      <c r="AN60" s="239"/>
      <c r="AO60" s="239"/>
      <c r="AP60" s="255" t="str">
        <f t="shared" si="4"/>
        <v>.</v>
      </c>
      <c r="AQ60" s="282"/>
      <c r="AR60" s="189"/>
      <c r="AS60" s="172"/>
      <c r="AT60" s="158"/>
      <c r="AU60" s="158"/>
      <c r="AV60" s="196"/>
    </row>
    <row r="61" spans="1:48" ht="32.15" customHeight="1" x14ac:dyDescent="0.25">
      <c r="A61" s="109" t="str">
        <f>MID(F$58,FIND("(Q",F$58)+1,8)&amp;"_iii"</f>
        <v>Q8b.2.9a_iii</v>
      </c>
      <c r="B61" s="109" t="s">
        <v>59</v>
      </c>
      <c r="C61" s="115" t="s">
        <v>340</v>
      </c>
      <c r="D61" s="116" t="s">
        <v>0</v>
      </c>
      <c r="E61" s="14" t="s">
        <v>0</v>
      </c>
      <c r="F61" s="419"/>
      <c r="G61" s="593" t="s">
        <v>180</v>
      </c>
      <c r="H61" s="594"/>
      <c r="I61" s="581"/>
      <c r="J61" s="420"/>
      <c r="K61" s="467"/>
      <c r="L61" s="467"/>
      <c r="M61" s="492"/>
      <c r="N61" s="394" t="s">
        <v>1219</v>
      </c>
      <c r="O61" s="429" t="str">
        <f t="shared" si="12"/>
        <v/>
      </c>
      <c r="P61" s="411"/>
      <c r="Q61" s="411"/>
      <c r="R61" s="235"/>
      <c r="S61" s="235"/>
      <c r="T61" s="235"/>
      <c r="U61" s="248"/>
      <c r="V61" s="235" t="str">
        <f t="shared" si="1"/>
        <v>sector does not exist</v>
      </c>
      <c r="W61" s="273"/>
      <c r="X61" s="398"/>
      <c r="Y61" s="152"/>
      <c r="Z61" s="152"/>
      <c r="AA61" s="233"/>
      <c r="AB61" s="242"/>
      <c r="AC61" s="242"/>
      <c r="AD61" s="237"/>
      <c r="AE61" s="238"/>
      <c r="AF61" s="240" t="str">
        <f t="shared" si="2"/>
        <v/>
      </c>
      <c r="AG61" s="239"/>
      <c r="AH61" s="240"/>
      <c r="AI61" s="239"/>
      <c r="AJ61" s="240"/>
      <c r="AK61" s="239" t="str">
        <f t="shared" si="3"/>
        <v/>
      </c>
      <c r="AL61" s="240"/>
      <c r="AM61" s="239"/>
      <c r="AN61" s="239"/>
      <c r="AO61" s="239"/>
      <c r="AP61" s="255" t="str">
        <f t="shared" si="4"/>
        <v>.</v>
      </c>
      <c r="AQ61" s="282"/>
      <c r="AR61" s="189"/>
      <c r="AS61" s="172"/>
      <c r="AT61" s="158"/>
      <c r="AU61" s="158"/>
      <c r="AV61" s="196"/>
    </row>
    <row r="62" spans="1:48" ht="32.15" customHeight="1" x14ac:dyDescent="0.25">
      <c r="A62" s="109" t="str">
        <f>MID(F$58,FIND("(Q",F$58)+1,8)&amp;"_iv"</f>
        <v>Q8b.2.9a_iv</v>
      </c>
      <c r="B62" s="109" t="s">
        <v>59</v>
      </c>
      <c r="C62" s="115" t="s">
        <v>341</v>
      </c>
      <c r="D62" s="116" t="s">
        <v>0</v>
      </c>
      <c r="E62" s="14" t="s">
        <v>0</v>
      </c>
      <c r="F62" s="419"/>
      <c r="G62" s="593" t="s">
        <v>181</v>
      </c>
      <c r="H62" s="594"/>
      <c r="I62" s="581"/>
      <c r="J62" s="420"/>
      <c r="K62" s="467"/>
      <c r="L62" s="467"/>
      <c r="M62" s="492"/>
      <c r="N62" s="394" t="s">
        <v>1219</v>
      </c>
      <c r="O62" s="429" t="str">
        <f t="shared" si="12"/>
        <v/>
      </c>
      <c r="P62" s="411"/>
      <c r="Q62" s="411"/>
      <c r="R62" s="235"/>
      <c r="S62" s="235"/>
      <c r="T62" s="235"/>
      <c r="U62" s="248"/>
      <c r="V62" s="235" t="str">
        <f t="shared" si="1"/>
        <v>sector does not exist</v>
      </c>
      <c r="W62" s="273"/>
      <c r="X62" s="398"/>
      <c r="Y62" s="152"/>
      <c r="Z62" s="152"/>
      <c r="AA62" s="233"/>
      <c r="AB62" s="242"/>
      <c r="AC62" s="242"/>
      <c r="AD62" s="237"/>
      <c r="AE62" s="238"/>
      <c r="AF62" s="240" t="str">
        <f t="shared" si="2"/>
        <v/>
      </c>
      <c r="AG62" s="239"/>
      <c r="AH62" s="240"/>
      <c r="AI62" s="239"/>
      <c r="AJ62" s="240"/>
      <c r="AK62" s="239" t="str">
        <f t="shared" si="3"/>
        <v/>
      </c>
      <c r="AL62" s="240"/>
      <c r="AM62" s="239"/>
      <c r="AN62" s="239"/>
      <c r="AO62" s="239"/>
      <c r="AP62" s="255" t="str">
        <f t="shared" si="4"/>
        <v>.</v>
      </c>
      <c r="AQ62" s="282"/>
      <c r="AR62" s="189"/>
      <c r="AS62" s="172"/>
      <c r="AT62" s="158"/>
      <c r="AU62" s="158"/>
      <c r="AV62" s="196"/>
    </row>
    <row r="63" spans="1:48" ht="32.15" customHeight="1" x14ac:dyDescent="0.25">
      <c r="A63" s="109" t="str">
        <f>MID(F$58,FIND("(Q",F$58)+1,8)&amp;"_v"</f>
        <v>Q8b.2.9a_v</v>
      </c>
      <c r="B63" s="109" t="s">
        <v>59</v>
      </c>
      <c r="C63" s="115" t="s">
        <v>342</v>
      </c>
      <c r="D63" s="116" t="s">
        <v>0</v>
      </c>
      <c r="E63" s="14" t="s">
        <v>0</v>
      </c>
      <c r="F63" s="419"/>
      <c r="G63" s="593" t="s">
        <v>176</v>
      </c>
      <c r="H63" s="594"/>
      <c r="I63" s="581"/>
      <c r="J63" s="420"/>
      <c r="K63" s="467"/>
      <c r="L63" s="467"/>
      <c r="M63" s="492"/>
      <c r="N63" s="394" t="s">
        <v>1219</v>
      </c>
      <c r="O63" s="429" t="str">
        <f t="shared" si="12"/>
        <v/>
      </c>
      <c r="P63" s="411"/>
      <c r="Q63" s="411"/>
      <c r="R63" s="235"/>
      <c r="S63" s="235"/>
      <c r="T63" s="235"/>
      <c r="U63" s="248"/>
      <c r="V63" s="235" t="str">
        <f t="shared" si="1"/>
        <v>sector does not exist</v>
      </c>
      <c r="W63" s="273"/>
      <c r="X63" s="398"/>
      <c r="Y63" s="152"/>
      <c r="Z63" s="152"/>
      <c r="AA63" s="233"/>
      <c r="AB63" s="242"/>
      <c r="AC63" s="242"/>
      <c r="AD63" s="237"/>
      <c r="AE63" s="238"/>
      <c r="AF63" s="240" t="str">
        <f t="shared" si="2"/>
        <v/>
      </c>
      <c r="AG63" s="239"/>
      <c r="AH63" s="240"/>
      <c r="AI63" s="239"/>
      <c r="AJ63" s="240"/>
      <c r="AK63" s="239" t="str">
        <f t="shared" si="3"/>
        <v/>
      </c>
      <c r="AL63" s="240"/>
      <c r="AM63" s="239"/>
      <c r="AN63" s="239"/>
      <c r="AO63" s="239"/>
      <c r="AP63" s="255" t="str">
        <f t="shared" si="4"/>
        <v>.</v>
      </c>
      <c r="AQ63" s="282"/>
      <c r="AR63" s="194"/>
      <c r="AS63" s="163"/>
      <c r="AT63" s="154"/>
      <c r="AU63" s="154"/>
      <c r="AV63" s="74"/>
    </row>
    <row r="64" spans="1:48" ht="32.15" customHeight="1" x14ac:dyDescent="0.25">
      <c r="A64" s="109" t="str">
        <f>MID(F$58,FIND("(Q",F$58)+1,8)&amp;"_vi"</f>
        <v>Q8b.2.9a_vi</v>
      </c>
      <c r="B64" s="109" t="s">
        <v>59</v>
      </c>
      <c r="C64" s="115" t="s">
        <v>343</v>
      </c>
      <c r="D64" s="116" t="s">
        <v>0</v>
      </c>
      <c r="E64" s="14" t="s">
        <v>0</v>
      </c>
      <c r="F64" s="419"/>
      <c r="G64" s="593" t="s">
        <v>182</v>
      </c>
      <c r="H64" s="594"/>
      <c r="I64" s="581"/>
      <c r="J64" s="420"/>
      <c r="K64" s="467"/>
      <c r="L64" s="467"/>
      <c r="M64" s="492"/>
      <c r="N64" s="394" t="s">
        <v>1219</v>
      </c>
      <c r="O64" s="429" t="str">
        <f t="shared" si="12"/>
        <v/>
      </c>
      <c r="P64" s="411"/>
      <c r="Q64" s="411"/>
      <c r="R64" s="235"/>
      <c r="S64" s="235"/>
      <c r="T64" s="235"/>
      <c r="U64" s="248"/>
      <c r="V64" s="235" t="str">
        <f t="shared" si="1"/>
        <v>sector does not exist</v>
      </c>
      <c r="W64" s="273"/>
      <c r="X64" s="398"/>
      <c r="Y64" s="152"/>
      <c r="Z64" s="152"/>
      <c r="AA64" s="233"/>
      <c r="AB64" s="242"/>
      <c r="AC64" s="242"/>
      <c r="AD64" s="237"/>
      <c r="AE64" s="238"/>
      <c r="AF64" s="240" t="str">
        <f t="shared" si="2"/>
        <v/>
      </c>
      <c r="AG64" s="239"/>
      <c r="AH64" s="240"/>
      <c r="AI64" s="239"/>
      <c r="AJ64" s="240"/>
      <c r="AK64" s="239" t="str">
        <f t="shared" si="3"/>
        <v/>
      </c>
      <c r="AL64" s="240"/>
      <c r="AM64" s="239"/>
      <c r="AN64" s="239"/>
      <c r="AO64" s="239"/>
      <c r="AP64" s="255" t="str">
        <f t="shared" si="4"/>
        <v>.</v>
      </c>
      <c r="AQ64" s="282"/>
      <c r="AR64" s="189"/>
      <c r="AS64" s="172"/>
      <c r="AT64" s="158"/>
      <c r="AU64" s="158"/>
      <c r="AV64" s="196"/>
    </row>
    <row r="65" spans="1:48" ht="32.15" customHeight="1" x14ac:dyDescent="0.25">
      <c r="A65" s="109" t="str">
        <f>MID(F65,FIND("(Q",F65)+1,8)</f>
        <v>Q8b.2.9b</v>
      </c>
      <c r="B65" s="109" t="s">
        <v>88</v>
      </c>
      <c r="C65" s="92" t="s">
        <v>344</v>
      </c>
      <c r="D65" s="116"/>
      <c r="E65" s="14"/>
      <c r="F65" s="564" t="s">
        <v>943</v>
      </c>
      <c r="G65" s="564"/>
      <c r="H65" s="565"/>
      <c r="I65" s="581"/>
      <c r="J65" s="420"/>
      <c r="K65" s="467"/>
      <c r="L65" s="467"/>
      <c r="M65" s="492"/>
      <c r="N65" s="394" t="s">
        <v>1219</v>
      </c>
      <c r="O65" s="429" t="str">
        <f t="shared" si="12"/>
        <v/>
      </c>
      <c r="P65" s="411"/>
      <c r="Q65" s="411"/>
      <c r="R65" s="235"/>
      <c r="S65" s="235"/>
      <c r="T65" s="235"/>
      <c r="U65" s="248"/>
      <c r="V65" s="235" t="str">
        <f t="shared" si="1"/>
        <v>sector does not exist</v>
      </c>
      <c r="W65" s="273"/>
      <c r="X65" s="398"/>
      <c r="Y65" s="152"/>
      <c r="Z65" s="152"/>
      <c r="AA65" s="233"/>
      <c r="AB65" s="242"/>
      <c r="AC65" s="242"/>
      <c r="AD65" s="237"/>
      <c r="AE65" s="238"/>
      <c r="AF65" s="240" t="str">
        <f t="shared" si="2"/>
        <v/>
      </c>
      <c r="AG65" s="239"/>
      <c r="AH65" s="240"/>
      <c r="AI65" s="239"/>
      <c r="AJ65" s="240"/>
      <c r="AK65" s="239" t="str">
        <f t="shared" si="3"/>
        <v/>
      </c>
      <c r="AL65" s="240"/>
      <c r="AM65" s="239"/>
      <c r="AN65" s="239"/>
      <c r="AO65" s="239"/>
      <c r="AP65" s="255" t="str">
        <f t="shared" si="4"/>
        <v>.</v>
      </c>
      <c r="AQ65" s="282"/>
      <c r="AR65" s="189"/>
      <c r="AS65" s="172"/>
      <c r="AT65" s="158"/>
      <c r="AU65" s="158"/>
      <c r="AV65" s="196"/>
    </row>
    <row r="66" spans="1:48" ht="74.150000000000006" customHeight="1" x14ac:dyDescent="0.25">
      <c r="A66" s="109" t="str">
        <f>MID(E66,FIND("(Q",E66)+1,8)</f>
        <v>Q8b.2.10</v>
      </c>
      <c r="B66" s="109" t="s">
        <v>59</v>
      </c>
      <c r="C66" s="115" t="s">
        <v>345</v>
      </c>
      <c r="D66" s="113" t="s">
        <v>0</v>
      </c>
      <c r="E66" s="568" t="s">
        <v>944</v>
      </c>
      <c r="F66" s="568"/>
      <c r="G66" s="568"/>
      <c r="H66" s="569"/>
      <c r="I66" s="348" t="s">
        <v>1048</v>
      </c>
      <c r="J66" s="420"/>
      <c r="K66" s="467"/>
      <c r="L66" s="467"/>
      <c r="M66" s="492"/>
      <c r="N66" s="394" t="s">
        <v>1219</v>
      </c>
      <c r="O66" s="429" t="str">
        <f t="shared" si="12"/>
        <v/>
      </c>
      <c r="P66" s="411"/>
      <c r="Q66" s="411"/>
      <c r="R66" s="235"/>
      <c r="S66" s="235"/>
      <c r="T66" s="235"/>
      <c r="U66" s="248"/>
      <c r="V66" s="235" t="str">
        <f t="shared" si="1"/>
        <v>sector does not exist</v>
      </c>
      <c r="W66" s="273"/>
      <c r="X66" s="398"/>
      <c r="Y66" s="152"/>
      <c r="Z66" s="152"/>
      <c r="AA66" s="233"/>
      <c r="AB66" s="242"/>
      <c r="AC66" s="242"/>
      <c r="AD66" s="237"/>
      <c r="AE66" s="238"/>
      <c r="AF66" s="240" t="str">
        <f t="shared" si="2"/>
        <v/>
      </c>
      <c r="AG66" s="239"/>
      <c r="AH66" s="240"/>
      <c r="AI66" s="239"/>
      <c r="AJ66" s="240"/>
      <c r="AK66" s="239" t="str">
        <f t="shared" si="3"/>
        <v/>
      </c>
      <c r="AL66" s="240"/>
      <c r="AM66" s="239"/>
      <c r="AN66" s="239"/>
      <c r="AO66" s="239"/>
      <c r="AP66" s="255" t="str">
        <f t="shared" si="4"/>
        <v>.</v>
      </c>
      <c r="AQ66" s="282"/>
      <c r="AR66" s="189"/>
      <c r="AS66" s="172"/>
      <c r="AT66" s="158"/>
      <c r="AU66" s="158"/>
      <c r="AV66" s="196"/>
    </row>
    <row r="67" spans="1:48" ht="41.5" customHeight="1" x14ac:dyDescent="0.25">
      <c r="A67" s="109" t="str">
        <f>MID(E67,FIND("(Q",E67)+1,9)</f>
        <v>Q8b.2.10a</v>
      </c>
      <c r="B67" s="109" t="s">
        <v>88</v>
      </c>
      <c r="C67" s="92" t="s">
        <v>346</v>
      </c>
      <c r="D67" s="113"/>
      <c r="E67" s="566" t="s">
        <v>945</v>
      </c>
      <c r="F67" s="566"/>
      <c r="G67" s="566"/>
      <c r="H67" s="567"/>
      <c r="I67" s="425"/>
      <c r="J67" s="420"/>
      <c r="K67" s="467"/>
      <c r="L67" s="467"/>
      <c r="M67" s="492"/>
      <c r="N67" s="394" t="s">
        <v>1219</v>
      </c>
      <c r="O67" s="429" t="str">
        <f t="shared" si="12"/>
        <v/>
      </c>
      <c r="P67" s="411"/>
      <c r="Q67" s="411"/>
      <c r="R67" s="235"/>
      <c r="S67" s="235"/>
      <c r="T67" s="235"/>
      <c r="U67" s="248"/>
      <c r="V67" s="235" t="str">
        <f t="shared" si="1"/>
        <v>sector does not exist</v>
      </c>
      <c r="W67" s="273"/>
      <c r="X67" s="398"/>
      <c r="Y67" s="152"/>
      <c r="Z67" s="152"/>
      <c r="AA67" s="233"/>
      <c r="AB67" s="242"/>
      <c r="AC67" s="242"/>
      <c r="AD67" s="237"/>
      <c r="AE67" s="238"/>
      <c r="AF67" s="240" t="str">
        <f t="shared" si="2"/>
        <v/>
      </c>
      <c r="AG67" s="239"/>
      <c r="AH67" s="240"/>
      <c r="AI67" s="239"/>
      <c r="AJ67" s="240"/>
      <c r="AK67" s="239" t="str">
        <f t="shared" si="3"/>
        <v/>
      </c>
      <c r="AL67" s="240"/>
      <c r="AM67" s="239"/>
      <c r="AN67" s="239"/>
      <c r="AO67" s="239"/>
      <c r="AP67" s="255" t="str">
        <f t="shared" si="4"/>
        <v>.</v>
      </c>
      <c r="AQ67" s="282"/>
      <c r="AR67" s="189"/>
      <c r="AS67" s="173"/>
      <c r="AT67" s="73"/>
      <c r="AU67" s="158"/>
      <c r="AV67" s="196"/>
    </row>
    <row r="68" spans="1:48" ht="96.65" customHeight="1" x14ac:dyDescent="0.25">
      <c r="A68" s="109" t="str">
        <f>MID(E68,FIND("(Q",E68)+1,8)</f>
        <v>Q8b.2.11</v>
      </c>
      <c r="B68" s="109" t="s">
        <v>59</v>
      </c>
      <c r="C68" s="115" t="s">
        <v>347</v>
      </c>
      <c r="D68" s="113" t="s">
        <v>0</v>
      </c>
      <c r="E68" s="568" t="s">
        <v>946</v>
      </c>
      <c r="F68" s="568"/>
      <c r="G68" s="568"/>
      <c r="H68" s="569"/>
      <c r="I68" s="428" t="s">
        <v>1049</v>
      </c>
      <c r="J68" s="473"/>
      <c r="K68" s="474"/>
      <c r="L68" s="474"/>
      <c r="M68" s="492"/>
      <c r="N68" s="394" t="s">
        <v>1219</v>
      </c>
      <c r="O68" s="429" t="str">
        <f t="shared" si="12"/>
        <v/>
      </c>
      <c r="P68" s="411"/>
      <c r="Q68" s="411"/>
      <c r="R68" s="235"/>
      <c r="S68" s="235"/>
      <c r="T68" s="235"/>
      <c r="U68" s="248"/>
      <c r="V68" s="235" t="str">
        <f t="shared" si="1"/>
        <v>sector does not exist</v>
      </c>
      <c r="W68" s="273"/>
      <c r="X68" s="398"/>
      <c r="Y68" s="152"/>
      <c r="Z68" s="152"/>
      <c r="AA68" s="233"/>
      <c r="AB68" s="242"/>
      <c r="AC68" s="242"/>
      <c r="AD68" s="237"/>
      <c r="AE68" s="238"/>
      <c r="AF68" s="240" t="str">
        <f t="shared" si="2"/>
        <v/>
      </c>
      <c r="AG68" s="239"/>
      <c r="AH68" s="240"/>
      <c r="AI68" s="239"/>
      <c r="AJ68" s="240"/>
      <c r="AK68" s="239" t="str">
        <f t="shared" si="3"/>
        <v/>
      </c>
      <c r="AL68" s="240"/>
      <c r="AM68" s="239"/>
      <c r="AN68" s="239"/>
      <c r="AO68" s="239"/>
      <c r="AP68" s="255" t="str">
        <f t="shared" si="4"/>
        <v>.</v>
      </c>
      <c r="AQ68" s="282"/>
      <c r="AR68" s="189"/>
      <c r="AS68" s="173"/>
      <c r="AT68" s="73"/>
      <c r="AU68" s="158"/>
      <c r="AV68" s="196"/>
    </row>
    <row r="69" spans="1:48" ht="30" customHeight="1" x14ac:dyDescent="0.25">
      <c r="A69" s="109" t="str">
        <f>MID(E69,FIND("(Q",E69)+1,9)</f>
        <v>Q8b.2.11a</v>
      </c>
      <c r="B69" s="109" t="s">
        <v>88</v>
      </c>
      <c r="C69" s="109" t="s">
        <v>348</v>
      </c>
      <c r="D69" s="113"/>
      <c r="E69" s="566" t="s">
        <v>947</v>
      </c>
      <c r="F69" s="566"/>
      <c r="G69" s="566"/>
      <c r="H69" s="567"/>
      <c r="I69" s="425"/>
      <c r="J69" s="420"/>
      <c r="K69" s="467"/>
      <c r="L69" s="467"/>
      <c r="M69" s="492"/>
      <c r="N69" s="394" t="s">
        <v>1219</v>
      </c>
      <c r="O69" s="429" t="str">
        <f t="shared" si="12"/>
        <v/>
      </c>
      <c r="P69" s="411"/>
      <c r="Q69" s="411"/>
      <c r="R69" s="235"/>
      <c r="S69" s="235"/>
      <c r="T69" s="235"/>
      <c r="U69" s="248"/>
      <c r="V69" s="235" t="str">
        <f t="shared" si="1"/>
        <v>sector does not exist</v>
      </c>
      <c r="W69" s="273"/>
      <c r="X69" s="398"/>
      <c r="Y69" s="152"/>
      <c r="Z69" s="152"/>
      <c r="AA69" s="233"/>
      <c r="AB69" s="242"/>
      <c r="AC69" s="242"/>
      <c r="AD69" s="237"/>
      <c r="AE69" s="238"/>
      <c r="AF69" s="240" t="str">
        <f t="shared" si="2"/>
        <v/>
      </c>
      <c r="AG69" s="239"/>
      <c r="AH69" s="240"/>
      <c r="AI69" s="239"/>
      <c r="AJ69" s="240"/>
      <c r="AK69" s="239" t="str">
        <f t="shared" si="3"/>
        <v/>
      </c>
      <c r="AL69" s="240"/>
      <c r="AM69" s="239"/>
      <c r="AN69" s="239"/>
      <c r="AO69" s="239"/>
      <c r="AP69" s="255" t="str">
        <f t="shared" si="4"/>
        <v>.</v>
      </c>
      <c r="AQ69" s="282"/>
      <c r="AR69" s="189"/>
      <c r="AS69" s="173"/>
      <c r="AT69" s="73"/>
      <c r="AU69" s="158"/>
      <c r="AV69" s="196"/>
    </row>
    <row r="70" spans="1:48" ht="60" customHeight="1" x14ac:dyDescent="0.25">
      <c r="A70" s="109"/>
      <c r="B70" s="109"/>
      <c r="C70" s="92"/>
      <c r="D70" s="573" t="s">
        <v>587</v>
      </c>
      <c r="E70" s="574"/>
      <c r="F70" s="574"/>
      <c r="G70" s="574"/>
      <c r="H70" s="575"/>
      <c r="I70" s="350"/>
      <c r="J70" s="396"/>
      <c r="K70" s="304"/>
      <c r="L70" s="304"/>
      <c r="M70" s="497"/>
      <c r="N70" s="398"/>
      <c r="O70" s="70"/>
      <c r="P70" s="70"/>
      <c r="Q70" s="157"/>
      <c r="R70" s="70"/>
      <c r="S70" s="245"/>
      <c r="T70" s="70"/>
      <c r="U70" s="245"/>
      <c r="V70" s="70"/>
      <c r="W70" s="233"/>
      <c r="X70" s="398"/>
      <c r="Y70" s="152"/>
      <c r="Z70" s="152"/>
      <c r="AA70" s="233"/>
      <c r="AB70" s="241"/>
      <c r="AC70" s="371"/>
      <c r="AD70" s="157"/>
      <c r="AE70" s="157"/>
      <c r="AF70" s="43"/>
      <c r="AG70" s="156"/>
      <c r="AH70" s="43"/>
      <c r="AI70" s="156"/>
      <c r="AJ70" s="43"/>
      <c r="AK70" s="156"/>
      <c r="AL70" s="43"/>
      <c r="AM70" s="156"/>
      <c r="AN70" s="156"/>
      <c r="AO70" s="156"/>
      <c r="AP70" s="246"/>
      <c r="AQ70" s="279"/>
      <c r="AR70" s="189"/>
      <c r="AS70" s="173"/>
      <c r="AT70" s="73"/>
      <c r="AU70" s="158"/>
      <c r="AV70" s="196"/>
    </row>
    <row r="71" spans="1:48" s="34" customFormat="1" ht="80.150000000000006" customHeight="1" x14ac:dyDescent="0.25">
      <c r="A71" s="109" t="str">
        <f>MID(E71,FIND("(Q",E71)+1,7)</f>
        <v>Q8b.3.1</v>
      </c>
      <c r="B71" s="109" t="s">
        <v>535</v>
      </c>
      <c r="C71" s="92"/>
      <c r="D71" s="124"/>
      <c r="E71" s="568" t="s">
        <v>886</v>
      </c>
      <c r="F71" s="568"/>
      <c r="G71" s="568"/>
      <c r="H71" s="569"/>
      <c r="I71" s="581" t="s">
        <v>1050</v>
      </c>
      <c r="J71" s="396"/>
      <c r="K71" s="304"/>
      <c r="L71" s="304"/>
      <c r="M71" s="497"/>
      <c r="N71" s="267" t="s">
        <v>0</v>
      </c>
      <c r="O71" s="429" t="str">
        <f t="shared" ref="O71:O77" si="13">IF(OR(B71="NI",B71="N"),"New question introduced in 2023 - Please answer this question for the year of the previous update in Column P",IF(B71="EC","Small changes were made to the question. Take extra care when validating the response in Column N. If necessary, please change your answer in Column P",""))</f>
        <v>New question introduced in 2023 - Please answer this question for the year of the previous update in Column P</v>
      </c>
      <c r="P71" s="235"/>
      <c r="Q71" s="254"/>
      <c r="R71" s="235"/>
      <c r="S71" s="270"/>
      <c r="T71" s="235"/>
      <c r="U71" s="270"/>
      <c r="V71" s="235" t="str">
        <f t="shared" si="1"/>
        <v/>
      </c>
      <c r="W71" s="273"/>
      <c r="X71" s="398"/>
      <c r="Y71" s="152"/>
      <c r="Z71" s="152"/>
      <c r="AA71" s="233"/>
      <c r="AB71" s="242"/>
      <c r="AC71" s="373"/>
      <c r="AD71" s="255"/>
      <c r="AE71" s="239"/>
      <c r="AF71" s="240" t="str">
        <f t="shared" si="2"/>
        <v/>
      </c>
      <c r="AG71" s="239"/>
      <c r="AH71" s="240"/>
      <c r="AI71" s="239"/>
      <c r="AJ71" s="240"/>
      <c r="AK71" s="239" t="str">
        <f t="shared" si="3"/>
        <v/>
      </c>
      <c r="AL71" s="240"/>
      <c r="AM71" s="239"/>
      <c r="AN71" s="239"/>
      <c r="AO71" s="239"/>
      <c r="AP71" s="255" t="str">
        <f t="shared" si="4"/>
        <v>.</v>
      </c>
      <c r="AQ71" s="282"/>
      <c r="AR71" s="189"/>
      <c r="AS71" s="173"/>
      <c r="AT71" s="73"/>
      <c r="AU71" s="158"/>
      <c r="AV71" s="196"/>
    </row>
    <row r="72" spans="1:48" s="34" customFormat="1" ht="80.150000000000006" customHeight="1" x14ac:dyDescent="0.25">
      <c r="A72" s="109" t="str">
        <f>MID(E72,FIND("(Q",E72)+1,8)</f>
        <v>Q8b.3.1a</v>
      </c>
      <c r="B72" s="109" t="s">
        <v>535</v>
      </c>
      <c r="C72" s="92"/>
      <c r="D72" s="124"/>
      <c r="E72" s="566" t="s">
        <v>590</v>
      </c>
      <c r="F72" s="566"/>
      <c r="G72" s="566"/>
      <c r="H72" s="567"/>
      <c r="I72" s="581"/>
      <c r="J72" s="396"/>
      <c r="K72" s="304"/>
      <c r="L72" s="304"/>
      <c r="M72" s="497"/>
      <c r="N72" s="267" t="s">
        <v>0</v>
      </c>
      <c r="O72" s="429" t="str">
        <f t="shared" si="13"/>
        <v>New question introduced in 2023 - Please answer this question for the year of the previous update in Column P</v>
      </c>
      <c r="P72" s="235"/>
      <c r="Q72" s="254"/>
      <c r="R72" s="235"/>
      <c r="S72" s="270"/>
      <c r="T72" s="235"/>
      <c r="U72" s="270"/>
      <c r="V72" s="235" t="str">
        <f t="shared" ref="V72:V86" si="14">IF(AND(T72="",R72="",P72="",N72=""),"",IF(AND(T72="",R72="", P72=""),N72,IF(AND(T72="", R72="",P72&lt;&gt;""),P72,IF(AND(T72="",R72&lt;&gt;""),R72,T72))))</f>
        <v/>
      </c>
      <c r="W72" s="273"/>
      <c r="X72" s="398"/>
      <c r="Y72" s="152"/>
      <c r="Z72" s="152"/>
      <c r="AA72" s="233"/>
      <c r="AB72" s="242"/>
      <c r="AC72" s="373"/>
      <c r="AD72" s="255"/>
      <c r="AE72" s="239"/>
      <c r="AF72" s="240" t="str">
        <f t="shared" si="2"/>
        <v/>
      </c>
      <c r="AG72" s="239"/>
      <c r="AH72" s="240"/>
      <c r="AI72" s="239"/>
      <c r="AJ72" s="240"/>
      <c r="AK72" s="239" t="str">
        <f t="shared" si="3"/>
        <v/>
      </c>
      <c r="AL72" s="240"/>
      <c r="AM72" s="239"/>
      <c r="AN72" s="239"/>
      <c r="AO72" s="239"/>
      <c r="AP72" s="255" t="str">
        <f t="shared" si="4"/>
        <v>.</v>
      </c>
      <c r="AQ72" s="282"/>
      <c r="AR72" s="189"/>
      <c r="AS72" s="173"/>
      <c r="AT72" s="73"/>
      <c r="AU72" s="158"/>
      <c r="AV72" s="196"/>
    </row>
    <row r="73" spans="1:48" s="34" customFormat="1" ht="37" customHeight="1" x14ac:dyDescent="0.25">
      <c r="A73" s="109" t="str">
        <f>MID(E73,FIND("(Q",E73)+1,7)</f>
        <v>Q8b.3.2</v>
      </c>
      <c r="B73" s="109" t="s">
        <v>535</v>
      </c>
      <c r="C73" s="92"/>
      <c r="D73" s="124"/>
      <c r="E73" s="632" t="s">
        <v>889</v>
      </c>
      <c r="F73" s="632"/>
      <c r="G73" s="632"/>
      <c r="H73" s="633"/>
      <c r="I73" s="430" t="s">
        <v>856</v>
      </c>
      <c r="J73" s="396"/>
      <c r="K73" s="304"/>
      <c r="L73" s="304"/>
      <c r="M73" s="497"/>
      <c r="N73" s="267" t="s">
        <v>0</v>
      </c>
      <c r="O73" s="429" t="str">
        <f t="shared" si="13"/>
        <v>New question introduced in 2023 - Please answer this question for the year of the previous update in Column P</v>
      </c>
      <c r="P73" s="235"/>
      <c r="Q73" s="254"/>
      <c r="R73" s="235"/>
      <c r="S73" s="270"/>
      <c r="T73" s="235"/>
      <c r="U73" s="270"/>
      <c r="V73" s="235" t="str">
        <f t="shared" si="14"/>
        <v/>
      </c>
      <c r="W73" s="273"/>
      <c r="X73" s="398"/>
      <c r="Y73" s="152"/>
      <c r="Z73" s="152"/>
      <c r="AA73" s="233"/>
      <c r="AB73" s="242"/>
      <c r="AC73" s="373"/>
      <c r="AD73" s="255"/>
      <c r="AE73" s="239"/>
      <c r="AF73" s="240" t="str">
        <f t="shared" si="2"/>
        <v/>
      </c>
      <c r="AG73" s="239"/>
      <c r="AH73" s="240"/>
      <c r="AI73" s="239"/>
      <c r="AJ73" s="240"/>
      <c r="AK73" s="239" t="str">
        <f t="shared" si="3"/>
        <v/>
      </c>
      <c r="AL73" s="240"/>
      <c r="AM73" s="239"/>
      <c r="AN73" s="239"/>
      <c r="AO73" s="239"/>
      <c r="AP73" s="255" t="str">
        <f t="shared" si="4"/>
        <v>.</v>
      </c>
      <c r="AQ73" s="282"/>
      <c r="AR73" s="189"/>
      <c r="AS73" s="173"/>
      <c r="AT73" s="73"/>
      <c r="AU73" s="158"/>
      <c r="AV73" s="196"/>
    </row>
    <row r="74" spans="1:48" s="34" customFormat="1" ht="45" customHeight="1" x14ac:dyDescent="0.25">
      <c r="A74" s="109" t="str">
        <f>MID(E74,FIND("(Q",E74)+1,8)</f>
        <v>Q8b.3.2a</v>
      </c>
      <c r="B74" s="109" t="s">
        <v>535</v>
      </c>
      <c r="C74" s="92"/>
      <c r="D74" s="124"/>
      <c r="E74" s="566" t="s">
        <v>591</v>
      </c>
      <c r="F74" s="566"/>
      <c r="G74" s="566"/>
      <c r="H74" s="567"/>
      <c r="I74" s="350"/>
      <c r="J74" s="396"/>
      <c r="K74" s="304"/>
      <c r="L74" s="304"/>
      <c r="M74" s="497"/>
      <c r="N74" s="267" t="s">
        <v>0</v>
      </c>
      <c r="O74" s="429" t="str">
        <f t="shared" si="13"/>
        <v>New question introduced in 2023 - Please answer this question for the year of the previous update in Column P</v>
      </c>
      <c r="P74" s="235"/>
      <c r="Q74" s="254"/>
      <c r="R74" s="235"/>
      <c r="S74" s="270"/>
      <c r="T74" s="235"/>
      <c r="U74" s="270"/>
      <c r="V74" s="235" t="str">
        <f t="shared" si="14"/>
        <v/>
      </c>
      <c r="W74" s="273"/>
      <c r="X74" s="398"/>
      <c r="Y74" s="152"/>
      <c r="Z74" s="152"/>
      <c r="AA74" s="233"/>
      <c r="AB74" s="242"/>
      <c r="AC74" s="373"/>
      <c r="AD74" s="255"/>
      <c r="AE74" s="239"/>
      <c r="AF74" s="240" t="str">
        <f t="shared" ref="AF74:AF86" si="15">IF(AND(AD74="",AB74=""),"",IF(AND(AD74="",AB74&lt;&gt;""),AB74,IF(AND(AD74="",AB74&lt;&gt;""),AB74,AD74)))</f>
        <v/>
      </c>
      <c r="AG74" s="239"/>
      <c r="AH74" s="240"/>
      <c r="AI74" s="239"/>
      <c r="AJ74" s="240"/>
      <c r="AK74" s="239" t="str">
        <f t="shared" ref="AK74:AK86" si="16">IF(AND(AI74="",AG74="",AF74=""),"",IF(AND(AI74="",AG74=""),AF74,IF(AND(AI74="",AG74&lt;&gt;""),AG74,IF(AND(AI74="",AG74&lt;&gt;""),AG74,AI74))))</f>
        <v/>
      </c>
      <c r="AL74" s="240"/>
      <c r="AM74" s="239"/>
      <c r="AN74" s="239"/>
      <c r="AO74" s="239"/>
      <c r="AP74" s="255" t="str">
        <f t="shared" ref="AP74:AP86" si="17">IF(AND(AN74="",AL74="",AK74=""),".",IF(AND(AN74="",AL74=""),AK74,IF(AND(AN74="",AL74&lt;&gt;""),AL74,IF(AND(AN74="",AL74&lt;&gt;""),AL74,AN74))))</f>
        <v>.</v>
      </c>
      <c r="AQ74" s="282"/>
      <c r="AR74" s="189"/>
      <c r="AS74" s="173"/>
      <c r="AT74" s="73"/>
      <c r="AU74" s="158"/>
      <c r="AV74" s="196"/>
    </row>
    <row r="75" spans="1:48" s="34" customFormat="1" ht="45" customHeight="1" x14ac:dyDescent="0.25">
      <c r="A75" s="109" t="str">
        <f>MID(E75,FIND("(Q",E75)+1,7)</f>
        <v>Q8b.3.3</v>
      </c>
      <c r="B75" s="109" t="s">
        <v>535</v>
      </c>
      <c r="C75" s="92"/>
      <c r="D75" s="124"/>
      <c r="E75" s="568" t="s">
        <v>898</v>
      </c>
      <c r="F75" s="568"/>
      <c r="G75" s="568"/>
      <c r="H75" s="569"/>
      <c r="I75" s="425" t="s">
        <v>1051</v>
      </c>
      <c r="J75" s="396"/>
      <c r="K75" s="304"/>
      <c r="L75" s="304"/>
      <c r="M75" s="497"/>
      <c r="N75" s="267" t="s">
        <v>0</v>
      </c>
      <c r="O75" s="429" t="str">
        <f t="shared" si="13"/>
        <v>New question introduced in 2023 - Please answer this question for the year of the previous update in Column P</v>
      </c>
      <c r="P75" s="235"/>
      <c r="Q75" s="254"/>
      <c r="R75" s="235"/>
      <c r="S75" s="270"/>
      <c r="T75" s="235"/>
      <c r="U75" s="270"/>
      <c r="V75" s="235" t="str">
        <f t="shared" si="14"/>
        <v/>
      </c>
      <c r="W75" s="273"/>
      <c r="X75" s="398"/>
      <c r="Y75" s="152"/>
      <c r="Z75" s="152"/>
      <c r="AA75" s="233"/>
      <c r="AB75" s="242"/>
      <c r="AC75" s="373"/>
      <c r="AD75" s="255"/>
      <c r="AE75" s="239"/>
      <c r="AF75" s="240" t="str">
        <f t="shared" si="15"/>
        <v/>
      </c>
      <c r="AG75" s="239"/>
      <c r="AH75" s="240"/>
      <c r="AI75" s="239"/>
      <c r="AJ75" s="240"/>
      <c r="AK75" s="239" t="str">
        <f t="shared" si="16"/>
        <v/>
      </c>
      <c r="AL75" s="240"/>
      <c r="AM75" s="239"/>
      <c r="AN75" s="239"/>
      <c r="AO75" s="239"/>
      <c r="AP75" s="255" t="str">
        <f t="shared" si="17"/>
        <v>.</v>
      </c>
      <c r="AQ75" s="282"/>
      <c r="AR75" s="189"/>
      <c r="AS75" s="173"/>
      <c r="AT75" s="73"/>
      <c r="AU75" s="158"/>
      <c r="AV75" s="196"/>
    </row>
    <row r="76" spans="1:48" s="34" customFormat="1" ht="49.5" customHeight="1" x14ac:dyDescent="0.25">
      <c r="A76" s="109" t="str">
        <f>MID(E76,FIND("(Q",E76)+1,8)</f>
        <v>Q8b.3.3a</v>
      </c>
      <c r="B76" s="109" t="s">
        <v>535</v>
      </c>
      <c r="C76" s="92"/>
      <c r="D76" s="124"/>
      <c r="E76" s="566" t="s">
        <v>592</v>
      </c>
      <c r="F76" s="566"/>
      <c r="G76" s="566"/>
      <c r="H76" s="567"/>
      <c r="I76" s="350"/>
      <c r="J76" s="396"/>
      <c r="K76" s="304"/>
      <c r="L76" s="304"/>
      <c r="M76" s="497"/>
      <c r="N76" s="267" t="s">
        <v>0</v>
      </c>
      <c r="O76" s="429" t="str">
        <f t="shared" si="13"/>
        <v>New question introduced in 2023 - Please answer this question for the year of the previous update in Column P</v>
      </c>
      <c r="P76" s="235"/>
      <c r="Q76" s="254"/>
      <c r="R76" s="235"/>
      <c r="S76" s="270"/>
      <c r="T76" s="235"/>
      <c r="U76" s="270"/>
      <c r="V76" s="235" t="str">
        <f t="shared" si="14"/>
        <v/>
      </c>
      <c r="W76" s="273"/>
      <c r="X76" s="398"/>
      <c r="Y76" s="152"/>
      <c r="Z76" s="152"/>
      <c r="AA76" s="233"/>
      <c r="AB76" s="242"/>
      <c r="AC76" s="373"/>
      <c r="AD76" s="255"/>
      <c r="AE76" s="239"/>
      <c r="AF76" s="240" t="str">
        <f t="shared" si="15"/>
        <v/>
      </c>
      <c r="AG76" s="239"/>
      <c r="AH76" s="240"/>
      <c r="AI76" s="239"/>
      <c r="AJ76" s="240"/>
      <c r="AK76" s="239" t="str">
        <f t="shared" si="16"/>
        <v/>
      </c>
      <c r="AL76" s="240"/>
      <c r="AM76" s="239"/>
      <c r="AN76" s="239"/>
      <c r="AO76" s="239"/>
      <c r="AP76" s="255" t="str">
        <f t="shared" si="17"/>
        <v>.</v>
      </c>
      <c r="AQ76" s="282"/>
      <c r="AR76" s="189"/>
      <c r="AS76" s="173"/>
      <c r="AT76" s="73"/>
      <c r="AU76" s="158"/>
      <c r="AV76" s="196"/>
    </row>
    <row r="77" spans="1:48" s="34" customFormat="1" ht="124" customHeight="1" x14ac:dyDescent="0.25">
      <c r="A77" s="109" t="str">
        <f>MID(E77,FIND("(Q",E77)+1,7)</f>
        <v>Q8b.3.4</v>
      </c>
      <c r="B77" s="109" t="s">
        <v>535</v>
      </c>
      <c r="C77" s="92"/>
      <c r="D77" s="124"/>
      <c r="E77" s="568" t="s">
        <v>593</v>
      </c>
      <c r="F77" s="568"/>
      <c r="G77" s="568"/>
      <c r="H77" s="569"/>
      <c r="I77" s="425" t="s">
        <v>1052</v>
      </c>
      <c r="J77" s="396"/>
      <c r="K77" s="304"/>
      <c r="L77" s="304"/>
      <c r="M77" s="497"/>
      <c r="N77" s="267" t="s">
        <v>0</v>
      </c>
      <c r="O77" s="429" t="str">
        <f t="shared" si="13"/>
        <v>New question introduced in 2023 - Please answer this question for the year of the previous update in Column P</v>
      </c>
      <c r="P77" s="235"/>
      <c r="Q77" s="254"/>
      <c r="R77" s="235"/>
      <c r="S77" s="270"/>
      <c r="T77" s="235"/>
      <c r="U77" s="270"/>
      <c r="V77" s="235" t="str">
        <f t="shared" si="14"/>
        <v/>
      </c>
      <c r="W77" s="273"/>
      <c r="X77" s="398"/>
      <c r="Y77" s="152"/>
      <c r="Z77" s="152"/>
      <c r="AA77" s="233"/>
      <c r="AB77" s="242"/>
      <c r="AC77" s="373"/>
      <c r="AD77" s="255"/>
      <c r="AE77" s="239"/>
      <c r="AF77" s="240" t="str">
        <f t="shared" si="15"/>
        <v/>
      </c>
      <c r="AG77" s="239"/>
      <c r="AH77" s="240"/>
      <c r="AI77" s="239"/>
      <c r="AJ77" s="240"/>
      <c r="AK77" s="239" t="str">
        <f t="shared" si="16"/>
        <v/>
      </c>
      <c r="AL77" s="240"/>
      <c r="AM77" s="239"/>
      <c r="AN77" s="239"/>
      <c r="AO77" s="239"/>
      <c r="AP77" s="255" t="str">
        <f t="shared" si="17"/>
        <v>.</v>
      </c>
      <c r="AQ77" s="282"/>
      <c r="AR77" s="189"/>
      <c r="AS77" s="173"/>
      <c r="AT77" s="158"/>
      <c r="AU77" s="73"/>
      <c r="AV77" s="164"/>
    </row>
    <row r="78" spans="1:48" ht="52.5" customHeight="1" x14ac:dyDescent="0.25">
      <c r="A78" s="109"/>
      <c r="B78" s="109"/>
      <c r="C78" s="92"/>
      <c r="D78" s="573" t="s">
        <v>589</v>
      </c>
      <c r="E78" s="574"/>
      <c r="F78" s="574"/>
      <c r="G78" s="574"/>
      <c r="H78" s="575"/>
      <c r="I78" s="349" t="s">
        <v>1053</v>
      </c>
      <c r="J78" s="396"/>
      <c r="K78" s="304"/>
      <c r="L78" s="304"/>
      <c r="M78" s="497"/>
      <c r="N78" s="398"/>
      <c r="O78" s="70"/>
      <c r="P78" s="70"/>
      <c r="Q78" s="157"/>
      <c r="R78" s="70"/>
      <c r="S78" s="245"/>
      <c r="T78" s="70"/>
      <c r="U78" s="245"/>
      <c r="V78" s="70"/>
      <c r="W78" s="233"/>
      <c r="X78" s="398"/>
      <c r="Y78" s="152"/>
      <c r="Z78" s="152"/>
      <c r="AA78" s="233"/>
      <c r="AB78" s="241"/>
      <c r="AC78" s="371"/>
      <c r="AD78" s="157"/>
      <c r="AE78" s="157"/>
      <c r="AF78" s="43"/>
      <c r="AG78" s="156"/>
      <c r="AH78" s="43"/>
      <c r="AI78" s="156"/>
      <c r="AJ78" s="43"/>
      <c r="AK78" s="156"/>
      <c r="AL78" s="43"/>
      <c r="AM78" s="156"/>
      <c r="AN78" s="156"/>
      <c r="AO78" s="156"/>
      <c r="AP78" s="246"/>
      <c r="AQ78" s="279"/>
      <c r="AR78" s="189"/>
      <c r="AS78" s="173"/>
      <c r="AT78" s="158"/>
      <c r="AU78" s="73"/>
      <c r="AV78" s="196"/>
    </row>
    <row r="79" spans="1:48" ht="46.5" customHeight="1" x14ac:dyDescent="0.25">
      <c r="A79" s="109" t="str">
        <f t="shared" ref="A79:A85" si="18">MID(E79,FIND("(Q",E79)+1,7)</f>
        <v>Q8b.4.1</v>
      </c>
      <c r="B79" s="109" t="s">
        <v>60</v>
      </c>
      <c r="C79" s="92"/>
      <c r="D79" s="424"/>
      <c r="E79" s="568" t="s">
        <v>594</v>
      </c>
      <c r="F79" s="568"/>
      <c r="G79" s="568"/>
      <c r="H79" s="569"/>
      <c r="I79" s="425"/>
      <c r="J79" s="396"/>
      <c r="K79" s="304"/>
      <c r="L79" s="304"/>
      <c r="M79" s="497"/>
      <c r="N79" s="267" t="s">
        <v>0</v>
      </c>
      <c r="O79" s="429" t="str">
        <f t="shared" ref="O79:O85" si="19">IF(OR(B79="NI",B79="N"),"New question introduced in 2023 - Please answer this question for the year of the previous update in Column P",IF(B79="EC","Small changes were made to the question. Take extra care when validating the response in Column N. If necessary, please change your answer in Column P",""))</f>
        <v>New question introduced in 2023 - Please answer this question for the year of the previous update in Column P</v>
      </c>
      <c r="P79" s="235"/>
      <c r="Q79" s="254"/>
      <c r="R79" s="235"/>
      <c r="S79" s="270"/>
      <c r="T79" s="235"/>
      <c r="U79" s="270"/>
      <c r="V79" s="235" t="str">
        <f t="shared" si="14"/>
        <v/>
      </c>
      <c r="W79" s="273"/>
      <c r="X79" s="398"/>
      <c r="Y79" s="152"/>
      <c r="Z79" s="152"/>
      <c r="AA79" s="233"/>
      <c r="AB79" s="242"/>
      <c r="AC79" s="373"/>
      <c r="AD79" s="255"/>
      <c r="AE79" s="239"/>
      <c r="AF79" s="240" t="str">
        <f t="shared" si="15"/>
        <v/>
      </c>
      <c r="AG79" s="239"/>
      <c r="AH79" s="240"/>
      <c r="AI79" s="239"/>
      <c r="AJ79" s="240"/>
      <c r="AK79" s="239" t="str">
        <f t="shared" si="16"/>
        <v/>
      </c>
      <c r="AL79" s="240"/>
      <c r="AM79" s="239"/>
      <c r="AN79" s="239"/>
      <c r="AO79" s="239"/>
      <c r="AP79" s="255" t="str">
        <f t="shared" si="17"/>
        <v>.</v>
      </c>
      <c r="AQ79" s="282"/>
      <c r="AR79" s="189"/>
      <c r="AS79" s="173"/>
      <c r="AT79" s="158"/>
      <c r="AU79" s="73"/>
      <c r="AV79" s="196"/>
    </row>
    <row r="80" spans="1:48" ht="43" customHeight="1" x14ac:dyDescent="0.25">
      <c r="A80" s="109" t="str">
        <f>MID(E80,FIND("(Q",E80)+1,8)</f>
        <v>Q8b.4.1a</v>
      </c>
      <c r="B80" s="109" t="s">
        <v>535</v>
      </c>
      <c r="C80" s="92"/>
      <c r="D80" s="424"/>
      <c r="E80" s="566" t="s">
        <v>597</v>
      </c>
      <c r="F80" s="566"/>
      <c r="G80" s="566"/>
      <c r="H80" s="567"/>
      <c r="I80" s="349"/>
      <c r="J80" s="396"/>
      <c r="K80" s="304"/>
      <c r="L80" s="304"/>
      <c r="M80" s="497"/>
      <c r="N80" s="267" t="s">
        <v>0</v>
      </c>
      <c r="O80" s="429" t="s">
        <v>904</v>
      </c>
      <c r="P80" s="235"/>
      <c r="Q80" s="254"/>
      <c r="R80" s="235"/>
      <c r="S80" s="270"/>
      <c r="T80" s="235"/>
      <c r="U80" s="270"/>
      <c r="V80" s="235" t="str">
        <f t="shared" si="14"/>
        <v/>
      </c>
      <c r="W80" s="273"/>
      <c r="X80" s="398"/>
      <c r="Y80" s="152"/>
      <c r="Z80" s="152"/>
      <c r="AA80" s="233"/>
      <c r="AB80" s="242"/>
      <c r="AC80" s="373"/>
      <c r="AD80" s="255"/>
      <c r="AE80" s="239"/>
      <c r="AF80" s="240" t="str">
        <f t="shared" si="15"/>
        <v/>
      </c>
      <c r="AG80" s="239"/>
      <c r="AH80" s="240"/>
      <c r="AI80" s="239"/>
      <c r="AJ80" s="240"/>
      <c r="AK80" s="239" t="str">
        <f t="shared" si="16"/>
        <v/>
      </c>
      <c r="AL80" s="240"/>
      <c r="AM80" s="239"/>
      <c r="AN80" s="239"/>
      <c r="AO80" s="239"/>
      <c r="AP80" s="255" t="str">
        <f t="shared" si="17"/>
        <v>.</v>
      </c>
      <c r="AQ80" s="282"/>
      <c r="AR80" s="189"/>
      <c r="AS80" s="173"/>
      <c r="AT80" s="158"/>
      <c r="AU80" s="73"/>
      <c r="AV80" s="196"/>
    </row>
    <row r="81" spans="1:49" ht="44.5" customHeight="1" x14ac:dyDescent="0.25">
      <c r="A81" s="109" t="str">
        <f t="shared" si="18"/>
        <v>Q8b.4.2</v>
      </c>
      <c r="B81" s="109" t="s">
        <v>60</v>
      </c>
      <c r="C81" s="92"/>
      <c r="D81" s="424"/>
      <c r="E81" s="568" t="s">
        <v>595</v>
      </c>
      <c r="F81" s="568"/>
      <c r="G81" s="568"/>
      <c r="H81" s="569"/>
      <c r="I81" s="425"/>
      <c r="J81" s="396"/>
      <c r="K81" s="304"/>
      <c r="L81" s="304"/>
      <c r="M81" s="497"/>
      <c r="N81" s="267" t="s">
        <v>0</v>
      </c>
      <c r="O81" s="429" t="str">
        <f t="shared" si="19"/>
        <v>New question introduced in 2023 - Please answer this question for the year of the previous update in Column P</v>
      </c>
      <c r="P81" s="235"/>
      <c r="Q81" s="254"/>
      <c r="R81" s="235"/>
      <c r="S81" s="270"/>
      <c r="T81" s="235"/>
      <c r="U81" s="270"/>
      <c r="V81" s="235" t="str">
        <f t="shared" si="14"/>
        <v/>
      </c>
      <c r="W81" s="273"/>
      <c r="X81" s="398"/>
      <c r="Y81" s="152"/>
      <c r="Z81" s="152"/>
      <c r="AA81" s="233"/>
      <c r="AB81" s="242"/>
      <c r="AC81" s="373"/>
      <c r="AD81" s="255"/>
      <c r="AE81" s="239"/>
      <c r="AF81" s="240" t="str">
        <f t="shared" si="15"/>
        <v/>
      </c>
      <c r="AG81" s="239"/>
      <c r="AH81" s="240"/>
      <c r="AI81" s="239"/>
      <c r="AJ81" s="240"/>
      <c r="AK81" s="239" t="str">
        <f t="shared" si="16"/>
        <v/>
      </c>
      <c r="AL81" s="240"/>
      <c r="AM81" s="239"/>
      <c r="AN81" s="239"/>
      <c r="AO81" s="239"/>
      <c r="AP81" s="255" t="str">
        <f t="shared" si="17"/>
        <v>.</v>
      </c>
      <c r="AQ81" s="282"/>
      <c r="AR81" s="189"/>
      <c r="AS81" s="173"/>
      <c r="AT81" s="158"/>
      <c r="AU81" s="73"/>
      <c r="AV81" s="196"/>
    </row>
    <row r="82" spans="1:49" ht="40" customHeight="1" x14ac:dyDescent="0.25">
      <c r="A82" s="109" t="str">
        <f>MID(E82,FIND("(Q",E82)+1,8)</f>
        <v>Q8b.4.2a</v>
      </c>
      <c r="B82" s="109" t="s">
        <v>535</v>
      </c>
      <c r="C82" s="92"/>
      <c r="D82" s="424"/>
      <c r="E82" s="566" t="s">
        <v>596</v>
      </c>
      <c r="F82" s="566"/>
      <c r="G82" s="566"/>
      <c r="H82" s="567"/>
      <c r="I82" s="349"/>
      <c r="J82" s="396"/>
      <c r="K82" s="304"/>
      <c r="L82" s="304"/>
      <c r="M82" s="497"/>
      <c r="N82" s="267" t="s">
        <v>0</v>
      </c>
      <c r="O82" s="429" t="s">
        <v>904</v>
      </c>
      <c r="P82" s="235"/>
      <c r="Q82" s="254"/>
      <c r="R82" s="235"/>
      <c r="S82" s="270"/>
      <c r="T82" s="235"/>
      <c r="U82" s="270"/>
      <c r="V82" s="235" t="str">
        <f t="shared" si="14"/>
        <v/>
      </c>
      <c r="W82" s="273"/>
      <c r="X82" s="398"/>
      <c r="Y82" s="152"/>
      <c r="Z82" s="152"/>
      <c r="AA82" s="233"/>
      <c r="AB82" s="242"/>
      <c r="AC82" s="373"/>
      <c r="AD82" s="255"/>
      <c r="AE82" s="239"/>
      <c r="AF82" s="240" t="str">
        <f t="shared" si="15"/>
        <v/>
      </c>
      <c r="AG82" s="239"/>
      <c r="AH82" s="240"/>
      <c r="AI82" s="239"/>
      <c r="AJ82" s="240"/>
      <c r="AK82" s="239" t="str">
        <f t="shared" si="16"/>
        <v/>
      </c>
      <c r="AL82" s="240"/>
      <c r="AM82" s="239"/>
      <c r="AN82" s="239"/>
      <c r="AO82" s="239"/>
      <c r="AP82" s="255" t="str">
        <f t="shared" si="17"/>
        <v>.</v>
      </c>
      <c r="AQ82" s="282"/>
      <c r="AR82" s="189"/>
      <c r="AS82" s="173"/>
      <c r="AT82" s="158"/>
      <c r="AU82" s="73"/>
      <c r="AV82" s="196"/>
    </row>
    <row r="83" spans="1:49" ht="40" customHeight="1" x14ac:dyDescent="0.25">
      <c r="A83" s="109" t="str">
        <f t="shared" si="18"/>
        <v>Q8b.4.3</v>
      </c>
      <c r="B83" s="109" t="s">
        <v>60</v>
      </c>
      <c r="C83" s="92"/>
      <c r="D83" s="424"/>
      <c r="E83" s="568" t="s">
        <v>598</v>
      </c>
      <c r="F83" s="568"/>
      <c r="G83" s="568"/>
      <c r="H83" s="569"/>
      <c r="I83" s="425"/>
      <c r="J83" s="396"/>
      <c r="K83" s="304"/>
      <c r="L83" s="304"/>
      <c r="M83" s="497"/>
      <c r="N83" s="267" t="s">
        <v>0</v>
      </c>
      <c r="O83" s="429" t="str">
        <f t="shared" si="19"/>
        <v>New question introduced in 2023 - Please answer this question for the year of the previous update in Column P</v>
      </c>
      <c r="P83" s="235"/>
      <c r="Q83" s="254"/>
      <c r="R83" s="235"/>
      <c r="S83" s="270"/>
      <c r="T83" s="235"/>
      <c r="U83" s="270"/>
      <c r="V83" s="235" t="str">
        <f t="shared" si="14"/>
        <v/>
      </c>
      <c r="W83" s="273"/>
      <c r="X83" s="398"/>
      <c r="Y83" s="152"/>
      <c r="Z83" s="152"/>
      <c r="AA83" s="233"/>
      <c r="AB83" s="242"/>
      <c r="AC83" s="373"/>
      <c r="AD83" s="255"/>
      <c r="AE83" s="239"/>
      <c r="AF83" s="240" t="str">
        <f t="shared" si="15"/>
        <v/>
      </c>
      <c r="AG83" s="239"/>
      <c r="AH83" s="240"/>
      <c r="AI83" s="239"/>
      <c r="AJ83" s="240"/>
      <c r="AK83" s="239" t="str">
        <f t="shared" si="16"/>
        <v/>
      </c>
      <c r="AL83" s="240"/>
      <c r="AM83" s="239"/>
      <c r="AN83" s="239"/>
      <c r="AO83" s="239"/>
      <c r="AP83" s="255" t="str">
        <f t="shared" si="17"/>
        <v>.</v>
      </c>
      <c r="AQ83" s="282"/>
      <c r="AR83" s="189"/>
      <c r="AS83" s="173"/>
      <c r="AT83" s="158"/>
      <c r="AU83" s="73"/>
      <c r="AV83" s="196"/>
    </row>
    <row r="84" spans="1:49" ht="47.5" customHeight="1" x14ac:dyDescent="0.25">
      <c r="A84" s="109" t="str">
        <f>MID(E84,FIND("(Q",E84)+1,8)</f>
        <v>Q8b.4.3a</v>
      </c>
      <c r="B84" s="109" t="s">
        <v>535</v>
      </c>
      <c r="C84" s="92"/>
      <c r="D84" s="424"/>
      <c r="E84" s="566" t="s">
        <v>599</v>
      </c>
      <c r="F84" s="566"/>
      <c r="G84" s="566"/>
      <c r="H84" s="567"/>
      <c r="I84" s="349"/>
      <c r="J84" s="396"/>
      <c r="K84" s="304"/>
      <c r="L84" s="304"/>
      <c r="M84" s="497"/>
      <c r="N84" s="267" t="s">
        <v>0</v>
      </c>
      <c r="O84" s="429" t="s">
        <v>904</v>
      </c>
      <c r="P84" s="235"/>
      <c r="Q84" s="254"/>
      <c r="R84" s="235"/>
      <c r="S84" s="270"/>
      <c r="T84" s="235"/>
      <c r="U84" s="270"/>
      <c r="V84" s="235" t="str">
        <f t="shared" si="14"/>
        <v/>
      </c>
      <c r="W84" s="273"/>
      <c r="X84" s="398"/>
      <c r="Y84" s="152"/>
      <c r="Z84" s="152"/>
      <c r="AA84" s="233"/>
      <c r="AB84" s="242"/>
      <c r="AC84" s="373"/>
      <c r="AD84" s="255"/>
      <c r="AE84" s="239"/>
      <c r="AF84" s="240" t="str">
        <f t="shared" si="15"/>
        <v/>
      </c>
      <c r="AG84" s="239"/>
      <c r="AH84" s="240"/>
      <c r="AI84" s="239"/>
      <c r="AJ84" s="240"/>
      <c r="AK84" s="239" t="str">
        <f t="shared" si="16"/>
        <v/>
      </c>
      <c r="AL84" s="240"/>
      <c r="AM84" s="239"/>
      <c r="AN84" s="239"/>
      <c r="AO84" s="239"/>
      <c r="AP84" s="255" t="str">
        <f t="shared" si="17"/>
        <v>.</v>
      </c>
      <c r="AQ84" s="282"/>
      <c r="AR84" s="189"/>
      <c r="AS84" s="173"/>
      <c r="AT84" s="158"/>
      <c r="AU84" s="73"/>
      <c r="AV84" s="196"/>
    </row>
    <row r="85" spans="1:49" ht="85" customHeight="1" x14ac:dyDescent="0.25">
      <c r="A85" s="109" t="str">
        <f t="shared" si="18"/>
        <v>Q8b.4.4</v>
      </c>
      <c r="B85" s="109" t="s">
        <v>535</v>
      </c>
      <c r="C85" s="92"/>
      <c r="D85" s="424"/>
      <c r="E85" s="568" t="s">
        <v>600</v>
      </c>
      <c r="F85" s="568"/>
      <c r="G85" s="568"/>
      <c r="H85" s="569"/>
      <c r="I85" s="410" t="s">
        <v>1055</v>
      </c>
      <c r="J85" s="396"/>
      <c r="K85" s="304"/>
      <c r="L85" s="304"/>
      <c r="M85" s="497"/>
      <c r="N85" s="267" t="s">
        <v>0</v>
      </c>
      <c r="O85" s="429" t="str">
        <f t="shared" si="19"/>
        <v>New question introduced in 2023 - Please answer this question for the year of the previous update in Column P</v>
      </c>
      <c r="P85" s="235"/>
      <c r="Q85" s="254"/>
      <c r="R85" s="235"/>
      <c r="S85" s="270"/>
      <c r="T85" s="235"/>
      <c r="U85" s="270"/>
      <c r="V85" s="235" t="str">
        <f t="shared" si="14"/>
        <v/>
      </c>
      <c r="W85" s="273"/>
      <c r="X85" s="398"/>
      <c r="Y85" s="152"/>
      <c r="Z85" s="152"/>
      <c r="AA85" s="233"/>
      <c r="AB85" s="242"/>
      <c r="AC85" s="373"/>
      <c r="AD85" s="255"/>
      <c r="AE85" s="239"/>
      <c r="AF85" s="240" t="str">
        <f t="shared" si="15"/>
        <v/>
      </c>
      <c r="AG85" s="239"/>
      <c r="AH85" s="240"/>
      <c r="AI85" s="239"/>
      <c r="AJ85" s="240"/>
      <c r="AK85" s="239" t="str">
        <f t="shared" si="16"/>
        <v/>
      </c>
      <c r="AL85" s="240"/>
      <c r="AM85" s="239"/>
      <c r="AN85" s="239"/>
      <c r="AO85" s="239"/>
      <c r="AP85" s="255" t="str">
        <f t="shared" si="17"/>
        <v>.</v>
      </c>
      <c r="AQ85" s="282"/>
      <c r="AR85" s="189"/>
      <c r="AS85" s="173"/>
      <c r="AT85" s="158"/>
      <c r="AU85" s="73"/>
      <c r="AV85" s="196"/>
    </row>
    <row r="86" spans="1:49" ht="44.5" customHeight="1" thickBot="1" x14ac:dyDescent="0.3">
      <c r="A86" s="109" t="str">
        <f>MID(E86,FIND("(Q",E86)+1,8)</f>
        <v>Q8b.4.4a</v>
      </c>
      <c r="B86" s="109" t="s">
        <v>535</v>
      </c>
      <c r="C86" s="92"/>
      <c r="D86" s="424"/>
      <c r="E86" s="566" t="s">
        <v>601</v>
      </c>
      <c r="F86" s="566"/>
      <c r="G86" s="566"/>
      <c r="H86" s="567"/>
      <c r="I86" s="425"/>
      <c r="J86" s="498"/>
      <c r="K86" s="499"/>
      <c r="L86" s="499"/>
      <c r="M86" s="500"/>
      <c r="N86" s="319" t="s">
        <v>0</v>
      </c>
      <c r="O86" s="429" t="s">
        <v>905</v>
      </c>
      <c r="P86" s="235"/>
      <c r="Q86" s="501"/>
      <c r="R86" s="274"/>
      <c r="S86" s="275"/>
      <c r="T86" s="274"/>
      <c r="U86" s="275"/>
      <c r="V86" s="274" t="str">
        <f t="shared" si="14"/>
        <v/>
      </c>
      <c r="W86" s="276"/>
      <c r="X86" s="483"/>
      <c r="Y86" s="484"/>
      <c r="Z86" s="484"/>
      <c r="AA86" s="485"/>
      <c r="AB86" s="257"/>
      <c r="AC86" s="374"/>
      <c r="AD86" s="277"/>
      <c r="AE86" s="261"/>
      <c r="AF86" s="260" t="str">
        <f t="shared" si="15"/>
        <v/>
      </c>
      <c r="AG86" s="260"/>
      <c r="AH86" s="261"/>
      <c r="AI86" s="260"/>
      <c r="AJ86" s="261"/>
      <c r="AK86" s="260" t="str">
        <f t="shared" si="16"/>
        <v/>
      </c>
      <c r="AL86" s="261"/>
      <c r="AM86" s="260"/>
      <c r="AN86" s="260"/>
      <c r="AO86" s="260"/>
      <c r="AP86" s="277" t="str">
        <f t="shared" si="17"/>
        <v>.</v>
      </c>
      <c r="AQ86" s="296"/>
      <c r="AR86" s="189"/>
      <c r="AS86" s="179"/>
      <c r="AT86" s="197"/>
      <c r="AU86" s="180"/>
      <c r="AV86" s="198"/>
    </row>
    <row r="87" spans="1:49" x14ac:dyDescent="0.25">
      <c r="A87" s="109"/>
      <c r="B87" s="109"/>
      <c r="C87" s="109"/>
      <c r="D87" s="122"/>
      <c r="E87" s="54"/>
      <c r="F87" s="54"/>
      <c r="G87" s="54"/>
      <c r="H87" s="54"/>
      <c r="I87" s="77"/>
      <c r="J87" s="76"/>
      <c r="K87" s="76"/>
      <c r="L87" s="76"/>
      <c r="M87" s="486"/>
      <c r="N87" s="76"/>
      <c r="O87" s="76"/>
      <c r="P87" s="76"/>
      <c r="AB87" s="361"/>
      <c r="AC87" s="361"/>
      <c r="AO87" s="165"/>
      <c r="AQ87" s="165"/>
      <c r="AR87" s="195"/>
      <c r="AS87" s="172"/>
      <c r="AT87" s="172"/>
      <c r="AU87" s="172"/>
      <c r="AV87" s="172"/>
      <c r="AW87" s="165"/>
    </row>
    <row r="88" spans="1:49" x14ac:dyDescent="0.25">
      <c r="A88" s="356"/>
      <c r="B88" s="356">
        <f>COUNTIF(B6:B86,"E")+ COUNTIF(B6:B86,"EC")+ COUNTIF(B6:B86,"N")+ COUNTIF(B6:B86,"ETS")</f>
        <v>39</v>
      </c>
      <c r="C88" s="356"/>
      <c r="D88" s="24"/>
      <c r="J88" s="53"/>
      <c r="K88" s="53"/>
      <c r="L88" s="53"/>
      <c r="M88" s="53"/>
      <c r="N88" s="53"/>
      <c r="O88" s="53"/>
      <c r="P88" s="53"/>
      <c r="Q88" s="60"/>
      <c r="R88" s="53"/>
      <c r="S88" s="60"/>
      <c r="T88" s="53"/>
      <c r="U88" s="60"/>
      <c r="V88" s="53"/>
      <c r="W88" s="43"/>
      <c r="X88" s="53"/>
      <c r="Y88" s="53"/>
      <c r="Z88" s="53"/>
      <c r="AA88" s="53"/>
      <c r="AB88" s="362"/>
      <c r="AC88" s="362"/>
      <c r="AD88" s="43"/>
      <c r="AE88" s="43"/>
      <c r="AF88" s="43"/>
      <c r="AG88" s="43"/>
      <c r="AH88" s="357"/>
      <c r="AI88" s="40"/>
      <c r="AJ88" s="40"/>
      <c r="AK88" s="40"/>
      <c r="AL88" s="40"/>
      <c r="AM88" s="43"/>
      <c r="AN88" s="43"/>
      <c r="AO88" s="43"/>
      <c r="AP88" s="43"/>
      <c r="AQ88" s="43"/>
      <c r="AR88" s="24"/>
      <c r="AS88" s="24">
        <f>COUNTIF(AS6:AS86,"x")</f>
        <v>0</v>
      </c>
      <c r="AT88" s="24">
        <f>AS88/B88</f>
        <v>0</v>
      </c>
      <c r="AU88" s="213"/>
      <c r="AV88" s="213"/>
    </row>
    <row r="89" spans="1:49" x14ac:dyDescent="0.25">
      <c r="A89" s="109"/>
      <c r="B89" s="109"/>
      <c r="C89" s="106"/>
      <c r="AB89" s="361"/>
      <c r="AC89" s="361"/>
    </row>
    <row r="90" spans="1:49" x14ac:dyDescent="0.25">
      <c r="I90" s="43"/>
      <c r="AB90" s="361"/>
      <c r="AC90" s="361"/>
      <c r="AR90" s="78"/>
      <c r="AS90" s="78"/>
      <c r="AT90" s="78"/>
      <c r="AU90" s="78"/>
      <c r="AV90" s="78"/>
    </row>
    <row r="91" spans="1:49" x14ac:dyDescent="0.25">
      <c r="H91" s="58"/>
      <c r="I91" s="43"/>
      <c r="AB91" s="361"/>
      <c r="AC91" s="361"/>
      <c r="AR91" s="78"/>
      <c r="AS91" s="78"/>
      <c r="AT91" s="78"/>
      <c r="AU91" s="78"/>
      <c r="AV91" s="78"/>
    </row>
    <row r="92" spans="1:49" x14ac:dyDescent="0.25">
      <c r="I92" s="24"/>
      <c r="J92" s="213"/>
      <c r="AB92" s="361"/>
      <c r="AC92" s="361"/>
      <c r="AR92" s="78"/>
      <c r="AS92" s="78"/>
      <c r="AT92" s="78"/>
      <c r="AU92" s="78"/>
      <c r="AV92" s="78"/>
    </row>
    <row r="93" spans="1:49" x14ac:dyDescent="0.25">
      <c r="I93" s="43"/>
      <c r="AB93" s="361"/>
      <c r="AC93" s="361"/>
      <c r="AR93" s="78"/>
      <c r="AS93" s="78"/>
      <c r="AT93" s="78"/>
      <c r="AU93" s="78"/>
      <c r="AV93" s="78"/>
    </row>
    <row r="94" spans="1:49" x14ac:dyDescent="0.25">
      <c r="I94" s="24"/>
      <c r="J94" s="213"/>
      <c r="AB94" s="361"/>
      <c r="AC94" s="361"/>
      <c r="AR94" s="78"/>
      <c r="AS94" s="78"/>
      <c r="AT94" s="78"/>
      <c r="AU94" s="78"/>
      <c r="AV94" s="78"/>
    </row>
    <row r="95" spans="1:49" x14ac:dyDescent="0.25">
      <c r="AB95" s="361"/>
      <c r="AC95" s="361"/>
      <c r="AR95" s="78"/>
      <c r="AS95" s="78"/>
      <c r="AT95" s="78"/>
      <c r="AU95" s="78"/>
      <c r="AV95" s="78"/>
    </row>
    <row r="96" spans="1:49" x14ac:dyDescent="0.25">
      <c r="AB96" s="361"/>
      <c r="AC96" s="361"/>
      <c r="AR96" s="78"/>
      <c r="AS96" s="78"/>
      <c r="AT96" s="78"/>
      <c r="AU96" s="78"/>
      <c r="AV96" s="78"/>
    </row>
    <row r="97" spans="28:48" x14ac:dyDescent="0.25">
      <c r="AB97" s="361"/>
      <c r="AC97" s="361"/>
      <c r="AR97" s="78"/>
      <c r="AS97" s="78"/>
      <c r="AT97" s="78"/>
      <c r="AU97" s="78"/>
      <c r="AV97" s="78"/>
    </row>
    <row r="98" spans="28:48" x14ac:dyDescent="0.25">
      <c r="AB98" s="361"/>
      <c r="AC98" s="361"/>
      <c r="AR98" s="78"/>
      <c r="AS98" s="78"/>
      <c r="AT98" s="78"/>
      <c r="AU98" s="78"/>
      <c r="AV98" s="78"/>
    </row>
    <row r="99" spans="28:48" x14ac:dyDescent="0.25">
      <c r="AB99" s="361"/>
      <c r="AC99" s="361"/>
      <c r="AR99" s="78"/>
      <c r="AS99" s="78"/>
      <c r="AT99" s="78"/>
      <c r="AU99" s="78"/>
      <c r="AV99" s="78"/>
    </row>
    <row r="100" spans="28:48" x14ac:dyDescent="0.25">
      <c r="AB100" s="361"/>
      <c r="AC100" s="361"/>
      <c r="AR100" s="78"/>
      <c r="AS100" s="78"/>
      <c r="AT100" s="78"/>
      <c r="AU100" s="78"/>
      <c r="AV100" s="78"/>
    </row>
    <row r="101" spans="28:48" x14ac:dyDescent="0.25">
      <c r="AB101" s="361"/>
      <c r="AC101" s="361"/>
      <c r="AR101" s="78"/>
      <c r="AS101" s="78"/>
      <c r="AT101" s="78"/>
      <c r="AU101" s="78"/>
      <c r="AV101" s="78"/>
    </row>
    <row r="102" spans="28:48" x14ac:dyDescent="0.25">
      <c r="AB102" s="361"/>
      <c r="AC102" s="361"/>
      <c r="AR102" s="78"/>
      <c r="AS102" s="78"/>
      <c r="AT102" s="78"/>
      <c r="AU102" s="78"/>
      <c r="AV102" s="78"/>
    </row>
    <row r="103" spans="28:48" x14ac:dyDescent="0.25">
      <c r="AB103" s="361"/>
      <c r="AC103" s="361"/>
      <c r="AR103" s="78"/>
      <c r="AS103" s="78"/>
      <c r="AT103" s="78"/>
      <c r="AU103" s="78"/>
      <c r="AV103" s="78"/>
    </row>
    <row r="104" spans="28:48" x14ac:dyDescent="0.25">
      <c r="AB104" s="361"/>
      <c r="AC104" s="361"/>
      <c r="AR104" s="78"/>
      <c r="AS104" s="78"/>
      <c r="AT104" s="78"/>
      <c r="AU104" s="78"/>
      <c r="AV104" s="78"/>
    </row>
    <row r="105" spans="28:48" x14ac:dyDescent="0.25">
      <c r="AB105" s="361"/>
      <c r="AC105" s="361"/>
      <c r="AR105" s="78"/>
      <c r="AS105" s="78"/>
      <c r="AT105" s="78"/>
      <c r="AU105" s="78"/>
      <c r="AV105" s="78"/>
    </row>
    <row r="106" spans="28:48" x14ac:dyDescent="0.25">
      <c r="AB106" s="361"/>
      <c r="AC106" s="361"/>
      <c r="AR106" s="78"/>
      <c r="AS106" s="78"/>
      <c r="AT106" s="78"/>
      <c r="AU106" s="78"/>
      <c r="AV106" s="78"/>
    </row>
    <row r="107" spans="28:48" x14ac:dyDescent="0.25">
      <c r="AB107" s="361"/>
      <c r="AC107" s="361"/>
      <c r="AR107" s="78"/>
      <c r="AS107" s="78"/>
      <c r="AT107" s="78"/>
      <c r="AU107" s="78"/>
      <c r="AV107" s="78"/>
    </row>
    <row r="108" spans="28:48" x14ac:dyDescent="0.25">
      <c r="AB108" s="361"/>
      <c r="AC108" s="361"/>
      <c r="AR108" s="78"/>
      <c r="AS108" s="78"/>
      <c r="AT108" s="78"/>
      <c r="AU108" s="78"/>
      <c r="AV108" s="78"/>
    </row>
    <row r="109" spans="28:48" x14ac:dyDescent="0.25">
      <c r="AB109" s="361"/>
      <c r="AC109" s="361"/>
      <c r="AR109" s="78"/>
      <c r="AS109" s="78"/>
      <c r="AT109" s="78"/>
      <c r="AU109" s="78"/>
      <c r="AV109" s="78"/>
    </row>
    <row r="110" spans="28:48" x14ac:dyDescent="0.25">
      <c r="AB110" s="361"/>
      <c r="AC110" s="361"/>
      <c r="AR110" s="78"/>
      <c r="AS110" s="78"/>
      <c r="AT110" s="78"/>
      <c r="AU110" s="78"/>
      <c r="AV110" s="78"/>
    </row>
    <row r="111" spans="28:48" x14ac:dyDescent="0.25">
      <c r="AB111" s="361"/>
      <c r="AC111" s="361"/>
      <c r="AR111" s="78"/>
      <c r="AS111" s="78"/>
      <c r="AT111" s="78"/>
      <c r="AU111" s="78"/>
      <c r="AV111" s="78"/>
    </row>
    <row r="112" spans="28:48" x14ac:dyDescent="0.25">
      <c r="AB112" s="361"/>
      <c r="AC112" s="361"/>
      <c r="AR112" s="78"/>
      <c r="AS112" s="78"/>
      <c r="AT112" s="78"/>
      <c r="AU112" s="78"/>
      <c r="AV112" s="78"/>
    </row>
    <row r="113" spans="28:48" x14ac:dyDescent="0.25">
      <c r="AB113" s="361"/>
      <c r="AC113" s="361"/>
      <c r="AR113" s="78"/>
      <c r="AS113" s="78"/>
      <c r="AT113" s="78"/>
      <c r="AU113" s="78"/>
      <c r="AV113" s="78"/>
    </row>
    <row r="114" spans="28:48" x14ac:dyDescent="0.25">
      <c r="AB114" s="361"/>
      <c r="AC114" s="361"/>
      <c r="AR114" s="78"/>
      <c r="AS114" s="78"/>
      <c r="AT114" s="78"/>
      <c r="AU114" s="78"/>
      <c r="AV114" s="78"/>
    </row>
    <row r="115" spans="28:48" x14ac:dyDescent="0.25">
      <c r="AB115" s="361"/>
      <c r="AC115" s="361"/>
      <c r="AR115" s="78"/>
      <c r="AS115" s="78"/>
      <c r="AT115" s="78"/>
      <c r="AU115" s="78"/>
      <c r="AV115" s="78"/>
    </row>
    <row r="116" spans="28:48" x14ac:dyDescent="0.25">
      <c r="AB116" s="361"/>
      <c r="AC116" s="361"/>
      <c r="AR116" s="78"/>
      <c r="AS116" s="78"/>
      <c r="AT116" s="78"/>
      <c r="AU116" s="78"/>
      <c r="AV116" s="78"/>
    </row>
    <row r="117" spans="28:48" x14ac:dyDescent="0.25">
      <c r="AB117" s="361"/>
      <c r="AC117" s="361"/>
      <c r="AR117" s="78"/>
      <c r="AS117" s="78"/>
      <c r="AT117" s="78"/>
      <c r="AU117" s="78"/>
      <c r="AV117" s="78"/>
    </row>
    <row r="118" spans="28:48" x14ac:dyDescent="0.25">
      <c r="AB118" s="361"/>
      <c r="AC118" s="361"/>
      <c r="AR118" s="78"/>
      <c r="AS118" s="78"/>
      <c r="AT118" s="78"/>
      <c r="AU118" s="78"/>
      <c r="AV118" s="78"/>
    </row>
    <row r="119" spans="28:48" x14ac:dyDescent="0.25">
      <c r="AB119" s="361"/>
      <c r="AC119" s="361"/>
      <c r="AR119" s="78"/>
      <c r="AS119" s="78"/>
      <c r="AT119" s="78"/>
      <c r="AU119" s="78"/>
      <c r="AV119" s="78"/>
    </row>
    <row r="120" spans="28:48" x14ac:dyDescent="0.25">
      <c r="AB120" s="361"/>
      <c r="AC120" s="361"/>
      <c r="AR120" s="78"/>
      <c r="AS120" s="78"/>
      <c r="AT120" s="78"/>
      <c r="AU120" s="78"/>
      <c r="AV120" s="78"/>
    </row>
    <row r="121" spans="28:48" x14ac:dyDescent="0.25">
      <c r="AB121" s="361"/>
      <c r="AC121" s="361"/>
      <c r="AR121" s="78"/>
      <c r="AS121" s="78"/>
      <c r="AT121" s="78"/>
      <c r="AU121" s="78"/>
      <c r="AV121" s="78"/>
    </row>
    <row r="122" spans="28:48" x14ac:dyDescent="0.25">
      <c r="AB122" s="361"/>
      <c r="AC122" s="361"/>
      <c r="AR122" s="78"/>
      <c r="AS122" s="78"/>
      <c r="AT122" s="78"/>
      <c r="AU122" s="78"/>
      <c r="AV122" s="78"/>
    </row>
    <row r="123" spans="28:48" x14ac:dyDescent="0.25">
      <c r="AB123" s="361"/>
      <c r="AC123" s="361"/>
      <c r="AR123" s="78"/>
      <c r="AS123" s="78"/>
      <c r="AT123" s="78"/>
      <c r="AU123" s="78"/>
      <c r="AV123" s="78"/>
    </row>
    <row r="124" spans="28:48" x14ac:dyDescent="0.25">
      <c r="AB124" s="361"/>
      <c r="AC124" s="361"/>
      <c r="AR124" s="78"/>
      <c r="AS124" s="78"/>
      <c r="AT124" s="78"/>
      <c r="AU124" s="78"/>
      <c r="AV124" s="78"/>
    </row>
    <row r="125" spans="28:48" x14ac:dyDescent="0.25">
      <c r="AB125" s="361"/>
      <c r="AC125" s="361"/>
      <c r="AR125" s="78"/>
      <c r="AS125" s="78"/>
      <c r="AT125" s="78"/>
      <c r="AU125" s="78"/>
      <c r="AV125" s="78"/>
    </row>
    <row r="126" spans="28:48" x14ac:dyDescent="0.25">
      <c r="AB126" s="361"/>
      <c r="AC126" s="361"/>
      <c r="AR126" s="78"/>
      <c r="AS126" s="78"/>
      <c r="AT126" s="78"/>
      <c r="AU126" s="78"/>
      <c r="AV126" s="78"/>
    </row>
    <row r="127" spans="28:48" x14ac:dyDescent="0.25">
      <c r="AB127" s="361"/>
      <c r="AC127" s="361"/>
      <c r="AR127" s="78"/>
      <c r="AS127" s="78"/>
      <c r="AT127" s="78"/>
      <c r="AU127" s="78"/>
      <c r="AV127" s="78"/>
    </row>
    <row r="128" spans="28:48" x14ac:dyDescent="0.25">
      <c r="AB128" s="361"/>
      <c r="AC128" s="361"/>
      <c r="AR128" s="78"/>
      <c r="AS128" s="78"/>
      <c r="AT128" s="78"/>
      <c r="AU128" s="78"/>
      <c r="AV128" s="78"/>
    </row>
    <row r="129" spans="28:48" x14ac:dyDescent="0.25">
      <c r="AB129" s="361"/>
      <c r="AC129" s="361"/>
      <c r="AR129" s="78"/>
      <c r="AS129" s="78"/>
      <c r="AT129" s="78"/>
      <c r="AU129" s="78"/>
      <c r="AV129" s="78"/>
    </row>
    <row r="130" spans="28:48" x14ac:dyDescent="0.25">
      <c r="AB130" s="361"/>
      <c r="AC130" s="361"/>
      <c r="AR130" s="78"/>
      <c r="AS130" s="78"/>
      <c r="AT130" s="78"/>
      <c r="AU130" s="78"/>
      <c r="AV130" s="78"/>
    </row>
    <row r="131" spans="28:48" x14ac:dyDescent="0.25">
      <c r="AB131" s="361"/>
      <c r="AC131" s="361"/>
      <c r="AR131" s="78"/>
      <c r="AS131" s="78"/>
      <c r="AT131" s="78"/>
      <c r="AU131" s="78"/>
      <c r="AV131" s="78"/>
    </row>
    <row r="132" spans="28:48" x14ac:dyDescent="0.25">
      <c r="AB132" s="361"/>
      <c r="AC132" s="361"/>
      <c r="AR132" s="78"/>
      <c r="AS132" s="78"/>
      <c r="AT132" s="78"/>
      <c r="AU132" s="78"/>
      <c r="AV132" s="78"/>
    </row>
    <row r="133" spans="28:48" x14ac:dyDescent="0.25">
      <c r="AB133" s="361"/>
      <c r="AC133" s="361"/>
      <c r="AR133" s="78"/>
      <c r="AS133" s="78"/>
      <c r="AT133" s="78"/>
      <c r="AU133" s="78"/>
      <c r="AV133" s="78"/>
    </row>
    <row r="134" spans="28:48" x14ac:dyDescent="0.25">
      <c r="AB134" s="361"/>
      <c r="AC134" s="361"/>
      <c r="AR134" s="78"/>
      <c r="AS134" s="78"/>
      <c r="AT134" s="78"/>
      <c r="AU134" s="78"/>
      <c r="AV134" s="78"/>
    </row>
    <row r="135" spans="28:48" x14ac:dyDescent="0.25">
      <c r="AB135" s="361"/>
      <c r="AC135" s="361"/>
      <c r="AR135" s="78"/>
      <c r="AS135" s="78"/>
      <c r="AT135" s="78"/>
      <c r="AU135" s="78"/>
      <c r="AV135" s="78"/>
    </row>
    <row r="136" spans="28:48" x14ac:dyDescent="0.25">
      <c r="AB136" s="361"/>
      <c r="AC136" s="361"/>
      <c r="AR136" s="78"/>
      <c r="AS136" s="78"/>
      <c r="AT136" s="78"/>
      <c r="AU136" s="78"/>
      <c r="AV136" s="78"/>
    </row>
    <row r="137" spans="28:48" x14ac:dyDescent="0.25">
      <c r="AB137" s="361"/>
      <c r="AC137" s="361"/>
      <c r="AR137" s="78"/>
      <c r="AS137" s="78"/>
      <c r="AT137" s="78"/>
      <c r="AU137" s="78"/>
      <c r="AV137" s="78"/>
    </row>
    <row r="138" spans="28:48" x14ac:dyDescent="0.25">
      <c r="AB138" s="361"/>
      <c r="AC138" s="361"/>
      <c r="AR138" s="78"/>
      <c r="AS138" s="78"/>
      <c r="AT138" s="78"/>
      <c r="AU138" s="78"/>
      <c r="AV138" s="78"/>
    </row>
    <row r="139" spans="28:48" x14ac:dyDescent="0.25">
      <c r="AB139" s="361"/>
      <c r="AC139" s="361"/>
      <c r="AR139" s="78"/>
      <c r="AS139" s="78"/>
      <c r="AT139" s="78"/>
      <c r="AU139" s="78"/>
      <c r="AV139" s="78"/>
    </row>
    <row r="140" spans="28:48" x14ac:dyDescent="0.25">
      <c r="AB140" s="361"/>
      <c r="AC140" s="361"/>
      <c r="AR140" s="78"/>
      <c r="AS140" s="78"/>
      <c r="AT140" s="78"/>
      <c r="AU140" s="78"/>
      <c r="AV140" s="78"/>
    </row>
    <row r="141" spans="28:48" x14ac:dyDescent="0.25">
      <c r="AB141" s="361"/>
      <c r="AC141" s="361"/>
      <c r="AR141" s="78"/>
      <c r="AS141" s="78"/>
      <c r="AT141" s="78"/>
      <c r="AU141" s="78"/>
      <c r="AV141" s="78"/>
    </row>
    <row r="142" spans="28:48" x14ac:dyDescent="0.25">
      <c r="AB142" s="361"/>
      <c r="AC142" s="361"/>
      <c r="AR142" s="78"/>
      <c r="AS142" s="78"/>
      <c r="AT142" s="78"/>
      <c r="AU142" s="78"/>
      <c r="AV142" s="78"/>
    </row>
    <row r="143" spans="28:48" x14ac:dyDescent="0.25">
      <c r="AB143" s="361"/>
      <c r="AC143" s="361"/>
      <c r="AR143" s="78"/>
      <c r="AS143" s="78"/>
      <c r="AT143" s="78"/>
      <c r="AU143" s="78"/>
      <c r="AV143" s="78"/>
    </row>
    <row r="144" spans="28:48" x14ac:dyDescent="0.25">
      <c r="AB144" s="361"/>
      <c r="AC144" s="361"/>
      <c r="AR144" s="78"/>
      <c r="AS144" s="78"/>
      <c r="AT144" s="78"/>
      <c r="AU144" s="78"/>
      <c r="AV144" s="78"/>
    </row>
    <row r="145" spans="28:48" x14ac:dyDescent="0.25">
      <c r="AB145" s="361"/>
      <c r="AC145" s="361"/>
      <c r="AR145" s="78"/>
      <c r="AS145" s="78"/>
      <c r="AT145" s="78"/>
      <c r="AU145" s="78"/>
      <c r="AV145" s="78"/>
    </row>
    <row r="146" spans="28:48" x14ac:dyDescent="0.25">
      <c r="AB146" s="361"/>
      <c r="AC146" s="361"/>
      <c r="AR146" s="78"/>
      <c r="AS146" s="78"/>
      <c r="AT146" s="78"/>
      <c r="AU146" s="78"/>
      <c r="AV146" s="78"/>
    </row>
    <row r="147" spans="28:48" x14ac:dyDescent="0.25">
      <c r="AB147" s="361"/>
      <c r="AC147" s="361"/>
      <c r="AR147" s="78"/>
      <c r="AS147" s="78"/>
      <c r="AT147" s="78"/>
      <c r="AU147" s="78"/>
      <c r="AV147" s="78"/>
    </row>
    <row r="148" spans="28:48" x14ac:dyDescent="0.25">
      <c r="AB148" s="361"/>
      <c r="AC148" s="361"/>
      <c r="AR148" s="78"/>
      <c r="AS148" s="78"/>
      <c r="AT148" s="78"/>
      <c r="AU148" s="78"/>
      <c r="AV148" s="78"/>
    </row>
    <row r="149" spans="28:48" x14ac:dyDescent="0.25">
      <c r="AB149" s="361"/>
      <c r="AC149" s="361"/>
      <c r="AR149" s="78"/>
      <c r="AS149" s="78"/>
      <c r="AT149" s="78"/>
      <c r="AU149" s="78"/>
      <c r="AV149" s="78"/>
    </row>
    <row r="150" spans="28:48" x14ac:dyDescent="0.25">
      <c r="AB150" s="361"/>
      <c r="AC150" s="361"/>
      <c r="AR150" s="78"/>
      <c r="AS150" s="78"/>
      <c r="AT150" s="78"/>
      <c r="AU150" s="78"/>
      <c r="AV150" s="78"/>
    </row>
    <row r="151" spans="28:48" x14ac:dyDescent="0.25">
      <c r="AB151" s="361"/>
      <c r="AC151" s="361"/>
      <c r="AR151" s="78"/>
      <c r="AS151" s="78"/>
      <c r="AT151" s="78"/>
      <c r="AU151" s="78"/>
      <c r="AV151" s="78"/>
    </row>
    <row r="152" spans="28:48" x14ac:dyDescent="0.25">
      <c r="AB152" s="361"/>
      <c r="AC152" s="361"/>
      <c r="AR152" s="78"/>
      <c r="AS152" s="78"/>
      <c r="AT152" s="78"/>
      <c r="AU152" s="78"/>
      <c r="AV152" s="78"/>
    </row>
    <row r="153" spans="28:48" x14ac:dyDescent="0.25">
      <c r="AB153" s="361"/>
      <c r="AC153" s="361"/>
      <c r="AR153" s="78"/>
      <c r="AS153" s="78"/>
      <c r="AT153" s="78"/>
      <c r="AU153" s="78"/>
      <c r="AV153" s="78"/>
    </row>
    <row r="154" spans="28:48" x14ac:dyDescent="0.25">
      <c r="AB154" s="361"/>
      <c r="AC154" s="361"/>
      <c r="AR154" s="78"/>
      <c r="AS154" s="78"/>
      <c r="AT154" s="78"/>
      <c r="AU154" s="78"/>
      <c r="AV154" s="78"/>
    </row>
    <row r="155" spans="28:48" x14ac:dyDescent="0.25">
      <c r="AB155" s="361"/>
      <c r="AC155" s="361"/>
      <c r="AR155" s="78"/>
      <c r="AS155" s="78"/>
      <c r="AT155" s="78"/>
      <c r="AU155" s="78"/>
      <c r="AV155" s="78"/>
    </row>
    <row r="156" spans="28:48" x14ac:dyDescent="0.25">
      <c r="AB156" s="361"/>
      <c r="AC156" s="361"/>
      <c r="AR156" s="78"/>
      <c r="AS156" s="78"/>
      <c r="AT156" s="78"/>
      <c r="AU156" s="78"/>
      <c r="AV156" s="78"/>
    </row>
    <row r="157" spans="28:48" x14ac:dyDescent="0.25">
      <c r="AB157" s="361"/>
      <c r="AC157" s="361"/>
      <c r="AR157" s="78"/>
      <c r="AS157" s="78"/>
      <c r="AT157" s="78"/>
      <c r="AU157" s="78"/>
      <c r="AV157" s="78"/>
    </row>
    <row r="158" spans="28:48" x14ac:dyDescent="0.25">
      <c r="AB158" s="361"/>
      <c r="AC158" s="361"/>
      <c r="AR158" s="78"/>
      <c r="AS158" s="78"/>
      <c r="AT158" s="78"/>
      <c r="AU158" s="78"/>
      <c r="AV158" s="78"/>
    </row>
    <row r="159" spans="28:48" x14ac:dyDescent="0.25">
      <c r="AB159" s="361"/>
      <c r="AC159" s="361"/>
      <c r="AR159" s="78"/>
      <c r="AS159" s="78"/>
      <c r="AT159" s="78"/>
      <c r="AU159" s="78"/>
      <c r="AV159" s="78"/>
    </row>
    <row r="160" spans="28:48" x14ac:dyDescent="0.25">
      <c r="AB160" s="361"/>
      <c r="AC160" s="361"/>
      <c r="AR160" s="78"/>
      <c r="AS160" s="78"/>
      <c r="AT160" s="78"/>
      <c r="AU160" s="78"/>
      <c r="AV160" s="78"/>
    </row>
    <row r="161" spans="28:48" x14ac:dyDescent="0.25">
      <c r="AB161" s="361"/>
      <c r="AC161" s="361"/>
      <c r="AR161" s="78"/>
      <c r="AS161" s="78"/>
      <c r="AT161" s="78"/>
      <c r="AU161" s="78"/>
      <c r="AV161" s="78"/>
    </row>
    <row r="162" spans="28:48" x14ac:dyDescent="0.25">
      <c r="AB162" s="361"/>
      <c r="AC162" s="361"/>
      <c r="AR162" s="78"/>
      <c r="AS162" s="78"/>
      <c r="AT162" s="78"/>
      <c r="AU162" s="78"/>
      <c r="AV162" s="78"/>
    </row>
    <row r="163" spans="28:48" x14ac:dyDescent="0.25">
      <c r="AB163" s="361"/>
      <c r="AC163" s="361"/>
      <c r="AR163" s="78"/>
      <c r="AS163" s="78"/>
      <c r="AT163" s="78"/>
      <c r="AU163" s="78"/>
      <c r="AV163" s="78"/>
    </row>
    <row r="164" spans="28:48" x14ac:dyDescent="0.25">
      <c r="AB164" s="361"/>
      <c r="AC164" s="361"/>
      <c r="AR164" s="78"/>
      <c r="AS164" s="78"/>
      <c r="AT164" s="78"/>
      <c r="AU164" s="78"/>
      <c r="AV164" s="78"/>
    </row>
    <row r="165" spans="28:48" x14ac:dyDescent="0.25">
      <c r="AB165" s="361"/>
      <c r="AC165" s="361"/>
      <c r="AR165" s="78"/>
      <c r="AS165" s="78"/>
      <c r="AT165" s="78"/>
      <c r="AU165" s="78"/>
      <c r="AV165" s="78"/>
    </row>
    <row r="166" spans="28:48" x14ac:dyDescent="0.25">
      <c r="AB166" s="361"/>
      <c r="AC166" s="361"/>
      <c r="AR166" s="78"/>
      <c r="AS166" s="78"/>
      <c r="AT166" s="78"/>
      <c r="AU166" s="78"/>
      <c r="AV166" s="78"/>
    </row>
    <row r="167" spans="28:48" x14ac:dyDescent="0.25">
      <c r="AB167" s="361"/>
      <c r="AC167" s="361"/>
      <c r="AR167" s="78"/>
      <c r="AS167" s="78"/>
      <c r="AT167" s="78"/>
      <c r="AU167" s="78"/>
      <c r="AV167" s="78"/>
    </row>
    <row r="168" spans="28:48" x14ac:dyDescent="0.25">
      <c r="AB168" s="361"/>
      <c r="AC168" s="361"/>
      <c r="AR168" s="78"/>
      <c r="AS168" s="78"/>
      <c r="AT168" s="78"/>
      <c r="AU168" s="78"/>
      <c r="AV168" s="78"/>
    </row>
    <row r="169" spans="28:48" x14ac:dyDescent="0.25">
      <c r="AB169" s="361"/>
      <c r="AC169" s="361"/>
      <c r="AR169" s="78"/>
      <c r="AS169" s="78"/>
      <c r="AT169" s="78"/>
      <c r="AU169" s="78"/>
      <c r="AV169" s="78"/>
    </row>
    <row r="170" spans="28:48" x14ac:dyDescent="0.25">
      <c r="AB170" s="361"/>
      <c r="AC170" s="361"/>
      <c r="AR170" s="78"/>
      <c r="AS170" s="78"/>
      <c r="AT170" s="78"/>
      <c r="AU170" s="78"/>
      <c r="AV170" s="78"/>
    </row>
    <row r="171" spans="28:48" x14ac:dyDescent="0.25">
      <c r="AB171" s="361"/>
      <c r="AC171" s="361"/>
      <c r="AR171" s="78"/>
      <c r="AS171" s="78"/>
      <c r="AT171" s="78"/>
      <c r="AU171" s="78"/>
      <c r="AV171" s="78"/>
    </row>
    <row r="172" spans="28:48" x14ac:dyDescent="0.25">
      <c r="AB172" s="361"/>
      <c r="AC172" s="361"/>
      <c r="AR172" s="78"/>
      <c r="AS172" s="78"/>
      <c r="AT172" s="78"/>
      <c r="AU172" s="78"/>
      <c r="AV172" s="78"/>
    </row>
    <row r="173" spans="28:48" x14ac:dyDescent="0.25">
      <c r="AB173" s="361"/>
      <c r="AC173" s="361"/>
      <c r="AR173" s="78"/>
      <c r="AS173" s="78"/>
      <c r="AT173" s="78"/>
      <c r="AU173" s="78"/>
      <c r="AV173" s="78"/>
    </row>
    <row r="174" spans="28:48" x14ac:dyDescent="0.25">
      <c r="AB174" s="361"/>
      <c r="AC174" s="361"/>
      <c r="AR174" s="78"/>
      <c r="AS174" s="78"/>
      <c r="AT174" s="78"/>
      <c r="AU174" s="78"/>
      <c r="AV174" s="78"/>
    </row>
    <row r="175" spans="28:48" x14ac:dyDescent="0.25">
      <c r="AB175" s="361"/>
      <c r="AC175" s="361"/>
      <c r="AR175" s="78"/>
      <c r="AS175" s="78"/>
      <c r="AT175" s="78"/>
      <c r="AU175" s="78"/>
      <c r="AV175" s="78"/>
    </row>
    <row r="176" spans="28:48" x14ac:dyDescent="0.25">
      <c r="AB176" s="361"/>
      <c r="AC176" s="361"/>
      <c r="AR176" s="78"/>
      <c r="AS176" s="78"/>
      <c r="AT176" s="78"/>
      <c r="AU176" s="78"/>
      <c r="AV176" s="78"/>
    </row>
    <row r="177" spans="28:48" x14ac:dyDescent="0.25">
      <c r="AB177" s="361"/>
      <c r="AC177" s="361"/>
      <c r="AR177" s="78"/>
      <c r="AS177" s="78"/>
      <c r="AT177" s="78"/>
      <c r="AU177" s="78"/>
      <c r="AV177" s="78"/>
    </row>
    <row r="178" spans="28:48" x14ac:dyDescent="0.25">
      <c r="AB178" s="361"/>
      <c r="AC178" s="361"/>
      <c r="AR178" s="78"/>
      <c r="AS178" s="78"/>
      <c r="AT178" s="78"/>
      <c r="AU178" s="78"/>
      <c r="AV178" s="78"/>
    </row>
    <row r="179" spans="28:48" x14ac:dyDescent="0.25">
      <c r="AB179" s="361"/>
      <c r="AC179" s="361"/>
      <c r="AR179" s="78"/>
      <c r="AS179" s="78"/>
      <c r="AT179" s="78"/>
      <c r="AU179" s="78"/>
      <c r="AV179" s="78"/>
    </row>
    <row r="180" spans="28:48" x14ac:dyDescent="0.25">
      <c r="AB180" s="361"/>
      <c r="AC180" s="361"/>
      <c r="AR180" s="78"/>
      <c r="AS180" s="78"/>
      <c r="AT180" s="78"/>
      <c r="AU180" s="78"/>
      <c r="AV180" s="78"/>
    </row>
    <row r="181" spans="28:48" x14ac:dyDescent="0.25">
      <c r="AB181" s="361"/>
      <c r="AC181" s="361"/>
      <c r="AR181" s="78"/>
      <c r="AS181" s="78"/>
      <c r="AT181" s="78"/>
      <c r="AU181" s="78"/>
      <c r="AV181" s="78"/>
    </row>
    <row r="182" spans="28:48" x14ac:dyDescent="0.25">
      <c r="AB182" s="361"/>
      <c r="AC182" s="361"/>
      <c r="AR182" s="78"/>
      <c r="AS182" s="78"/>
      <c r="AT182" s="78"/>
      <c r="AU182" s="78"/>
      <c r="AV182" s="78"/>
    </row>
    <row r="183" spans="28:48" x14ac:dyDescent="0.25">
      <c r="AB183" s="361"/>
      <c r="AC183" s="361"/>
      <c r="AR183" s="78"/>
      <c r="AS183" s="78"/>
      <c r="AT183" s="78"/>
      <c r="AU183" s="78"/>
      <c r="AV183" s="78"/>
    </row>
    <row r="184" spans="28:48" x14ac:dyDescent="0.25">
      <c r="AB184" s="361"/>
      <c r="AC184" s="361"/>
      <c r="AR184" s="78"/>
      <c r="AS184" s="78"/>
      <c r="AT184" s="78"/>
      <c r="AU184" s="78"/>
      <c r="AV184" s="78"/>
    </row>
    <row r="185" spans="28:48" x14ac:dyDescent="0.25">
      <c r="AB185" s="361"/>
      <c r="AC185" s="361"/>
      <c r="AR185" s="78"/>
      <c r="AS185" s="78"/>
      <c r="AT185" s="78"/>
      <c r="AU185" s="78"/>
      <c r="AV185" s="78"/>
    </row>
    <row r="186" spans="28:48" x14ac:dyDescent="0.25">
      <c r="AB186" s="361"/>
      <c r="AC186" s="361"/>
      <c r="AR186" s="78"/>
      <c r="AS186" s="78"/>
      <c r="AT186" s="78"/>
      <c r="AU186" s="78"/>
      <c r="AV186" s="78"/>
    </row>
    <row r="187" spans="28:48" x14ac:dyDescent="0.25">
      <c r="AB187" s="361"/>
      <c r="AC187" s="361"/>
      <c r="AR187" s="78"/>
      <c r="AS187" s="78"/>
      <c r="AT187" s="78"/>
      <c r="AU187" s="78"/>
      <c r="AV187" s="78"/>
    </row>
    <row r="188" spans="28:48" x14ac:dyDescent="0.25">
      <c r="AB188" s="361"/>
      <c r="AC188" s="361"/>
      <c r="AR188" s="78"/>
      <c r="AS188" s="78"/>
      <c r="AT188" s="78"/>
      <c r="AU188" s="78"/>
      <c r="AV188" s="78"/>
    </row>
    <row r="189" spans="28:48" x14ac:dyDescent="0.25">
      <c r="AB189" s="361"/>
      <c r="AC189" s="361"/>
      <c r="AR189" s="78"/>
      <c r="AS189" s="78"/>
      <c r="AT189" s="78"/>
      <c r="AU189" s="78"/>
      <c r="AV189" s="78"/>
    </row>
    <row r="190" spans="28:48" x14ac:dyDescent="0.25">
      <c r="AB190" s="361"/>
      <c r="AC190" s="361"/>
      <c r="AR190" s="78"/>
      <c r="AS190" s="78"/>
      <c r="AT190" s="78"/>
      <c r="AU190" s="78"/>
      <c r="AV190" s="78"/>
    </row>
    <row r="191" spans="28:48" x14ac:dyDescent="0.25">
      <c r="AB191" s="361"/>
      <c r="AC191" s="361"/>
      <c r="AR191" s="78"/>
      <c r="AS191" s="78"/>
      <c r="AT191" s="78"/>
      <c r="AU191" s="78"/>
      <c r="AV191" s="78"/>
    </row>
    <row r="192" spans="28:48" x14ac:dyDescent="0.25">
      <c r="AB192" s="361"/>
      <c r="AC192" s="361"/>
      <c r="AR192" s="78"/>
      <c r="AS192" s="78"/>
      <c r="AT192" s="78"/>
      <c r="AU192" s="78"/>
      <c r="AV192" s="78"/>
    </row>
    <row r="193" spans="28:48" x14ac:dyDescent="0.25">
      <c r="AB193" s="361"/>
      <c r="AC193" s="361"/>
      <c r="AR193" s="78"/>
      <c r="AS193" s="78"/>
      <c r="AT193" s="78"/>
      <c r="AU193" s="78"/>
      <c r="AV193" s="78"/>
    </row>
    <row r="194" spans="28:48" x14ac:dyDescent="0.25">
      <c r="AB194" s="361"/>
      <c r="AC194" s="361"/>
    </row>
    <row r="195" spans="28:48" x14ac:dyDescent="0.25">
      <c r="AB195" s="361"/>
      <c r="AC195" s="361"/>
    </row>
    <row r="196" spans="28:48" x14ac:dyDescent="0.25">
      <c r="AB196" s="361"/>
      <c r="AC196" s="361"/>
    </row>
    <row r="197" spans="28:48" x14ac:dyDescent="0.25">
      <c r="AB197" s="361"/>
      <c r="AC197" s="361"/>
    </row>
    <row r="198" spans="28:48" x14ac:dyDescent="0.25">
      <c r="AB198" s="361"/>
      <c r="AC198" s="361"/>
    </row>
    <row r="199" spans="28:48" x14ac:dyDescent="0.25">
      <c r="AB199" s="361"/>
      <c r="AC199" s="361"/>
    </row>
    <row r="200" spans="28:48" x14ac:dyDescent="0.25">
      <c r="AB200" s="361"/>
      <c r="AC200" s="361"/>
    </row>
    <row r="201" spans="28:48" x14ac:dyDescent="0.25">
      <c r="AB201" s="361"/>
      <c r="AC201" s="361"/>
    </row>
    <row r="202" spans="28:48" x14ac:dyDescent="0.25">
      <c r="AB202" s="361"/>
      <c r="AC202" s="361"/>
    </row>
    <row r="203" spans="28:48" x14ac:dyDescent="0.25">
      <c r="AB203" s="361"/>
      <c r="AC203" s="361"/>
    </row>
    <row r="204" spans="28:48" x14ac:dyDescent="0.25">
      <c r="AB204" s="361"/>
      <c r="AC204" s="361"/>
    </row>
    <row r="205" spans="28:48" x14ac:dyDescent="0.25">
      <c r="AB205" s="361"/>
      <c r="AC205" s="361"/>
    </row>
    <row r="206" spans="28:48" x14ac:dyDescent="0.25">
      <c r="AB206" s="361"/>
      <c r="AC206" s="361"/>
    </row>
    <row r="207" spans="28:48" x14ac:dyDescent="0.25">
      <c r="AB207" s="361"/>
      <c r="AC207" s="361"/>
    </row>
    <row r="208" spans="28:48" x14ac:dyDescent="0.25">
      <c r="AB208" s="361"/>
      <c r="AC208" s="361"/>
    </row>
    <row r="209" spans="28:29" x14ac:dyDescent="0.25">
      <c r="AB209" s="361"/>
      <c r="AC209" s="361"/>
    </row>
    <row r="210" spans="28:29" x14ac:dyDescent="0.25">
      <c r="AB210" s="361"/>
      <c r="AC210" s="361"/>
    </row>
    <row r="211" spans="28:29" x14ac:dyDescent="0.25">
      <c r="AB211" s="361"/>
      <c r="AC211" s="361"/>
    </row>
    <row r="212" spans="28:29" x14ac:dyDescent="0.25">
      <c r="AB212" s="361"/>
      <c r="AC212" s="361"/>
    </row>
    <row r="213" spans="28:29" x14ac:dyDescent="0.25">
      <c r="AB213" s="361"/>
      <c r="AC213" s="361"/>
    </row>
    <row r="214" spans="28:29" x14ac:dyDescent="0.25">
      <c r="AB214" s="361"/>
      <c r="AC214" s="361"/>
    </row>
    <row r="215" spans="28:29" x14ac:dyDescent="0.25">
      <c r="AB215" s="361"/>
      <c r="AC215" s="361"/>
    </row>
    <row r="216" spans="28:29" x14ac:dyDescent="0.25">
      <c r="AB216" s="361"/>
      <c r="AC216" s="361"/>
    </row>
    <row r="217" spans="28:29" x14ac:dyDescent="0.25">
      <c r="AB217" s="361"/>
      <c r="AC217" s="361"/>
    </row>
    <row r="218" spans="28:29" x14ac:dyDescent="0.25">
      <c r="AB218" s="361"/>
      <c r="AC218" s="361"/>
    </row>
    <row r="219" spans="28:29" x14ac:dyDescent="0.25">
      <c r="AB219" s="361"/>
      <c r="AC219" s="361"/>
    </row>
    <row r="220" spans="28:29" x14ac:dyDescent="0.25">
      <c r="AB220" s="361"/>
      <c r="AC220" s="361"/>
    </row>
    <row r="221" spans="28:29" x14ac:dyDescent="0.25">
      <c r="AB221" s="361"/>
      <c r="AC221" s="361"/>
    </row>
    <row r="222" spans="28:29" x14ac:dyDescent="0.25">
      <c r="AB222" s="361"/>
      <c r="AC222" s="361"/>
    </row>
    <row r="223" spans="28:29" x14ac:dyDescent="0.25">
      <c r="AB223" s="361"/>
      <c r="AC223" s="361"/>
    </row>
    <row r="224" spans="28:29" x14ac:dyDescent="0.25">
      <c r="AB224" s="361"/>
      <c r="AC224" s="361"/>
    </row>
    <row r="225" spans="28:29" x14ac:dyDescent="0.25">
      <c r="AB225" s="361"/>
      <c r="AC225" s="361"/>
    </row>
    <row r="226" spans="28:29" x14ac:dyDescent="0.25">
      <c r="AB226" s="361"/>
      <c r="AC226" s="361"/>
    </row>
    <row r="227" spans="28:29" x14ac:dyDescent="0.25">
      <c r="AB227" s="361"/>
      <c r="AC227" s="361"/>
    </row>
    <row r="228" spans="28:29" x14ac:dyDescent="0.25">
      <c r="AB228" s="361"/>
      <c r="AC228" s="361"/>
    </row>
    <row r="229" spans="28:29" x14ac:dyDescent="0.25">
      <c r="AB229" s="361"/>
      <c r="AC229" s="361"/>
    </row>
    <row r="230" spans="28:29" x14ac:dyDescent="0.25">
      <c r="AB230" s="361"/>
      <c r="AC230" s="361"/>
    </row>
    <row r="231" spans="28:29" x14ac:dyDescent="0.25">
      <c r="AB231" s="361"/>
      <c r="AC231" s="361"/>
    </row>
    <row r="232" spans="28:29" x14ac:dyDescent="0.25">
      <c r="AB232" s="361"/>
      <c r="AC232" s="361"/>
    </row>
    <row r="233" spans="28:29" x14ac:dyDescent="0.25">
      <c r="AB233" s="361"/>
      <c r="AC233" s="361"/>
    </row>
    <row r="234" spans="28:29" x14ac:dyDescent="0.25">
      <c r="AB234" s="361"/>
      <c r="AC234" s="361"/>
    </row>
    <row r="235" spans="28:29" x14ac:dyDescent="0.25">
      <c r="AB235" s="361"/>
      <c r="AC235" s="361"/>
    </row>
    <row r="236" spans="28:29" x14ac:dyDescent="0.25">
      <c r="AB236" s="361"/>
      <c r="AC236" s="361"/>
    </row>
    <row r="237" spans="28:29" x14ac:dyDescent="0.25">
      <c r="AB237" s="361"/>
      <c r="AC237" s="361"/>
    </row>
    <row r="238" spans="28:29" x14ac:dyDescent="0.25">
      <c r="AB238" s="361"/>
      <c r="AC238" s="361"/>
    </row>
    <row r="239" spans="28:29" x14ac:dyDescent="0.25">
      <c r="AB239" s="361"/>
      <c r="AC239" s="361"/>
    </row>
    <row r="240" spans="28:29" x14ac:dyDescent="0.25">
      <c r="AB240" s="361"/>
      <c r="AC240" s="361"/>
    </row>
    <row r="241" spans="28:29" x14ac:dyDescent="0.25">
      <c r="AB241" s="361"/>
      <c r="AC241" s="361"/>
    </row>
    <row r="242" spans="28:29" x14ac:dyDescent="0.25">
      <c r="AB242" s="361"/>
      <c r="AC242" s="361"/>
    </row>
    <row r="243" spans="28:29" x14ac:dyDescent="0.25">
      <c r="AB243" s="361"/>
      <c r="AC243" s="361"/>
    </row>
    <row r="244" spans="28:29" x14ac:dyDescent="0.25">
      <c r="AB244" s="361"/>
      <c r="AC244" s="361"/>
    </row>
    <row r="245" spans="28:29" x14ac:dyDescent="0.25">
      <c r="AB245" s="361"/>
      <c r="AC245" s="361"/>
    </row>
    <row r="246" spans="28:29" x14ac:dyDescent="0.25">
      <c r="AB246" s="361"/>
      <c r="AC246" s="361"/>
    </row>
    <row r="247" spans="28:29" x14ac:dyDescent="0.25">
      <c r="AB247" s="361"/>
      <c r="AC247" s="361"/>
    </row>
    <row r="248" spans="28:29" x14ac:dyDescent="0.25">
      <c r="AB248" s="361"/>
      <c r="AC248" s="361"/>
    </row>
    <row r="249" spans="28:29" x14ac:dyDescent="0.25">
      <c r="AB249" s="361"/>
      <c r="AC249" s="361"/>
    </row>
    <row r="250" spans="28:29" x14ac:dyDescent="0.25">
      <c r="AB250" s="361"/>
      <c r="AC250" s="361"/>
    </row>
    <row r="251" spans="28:29" x14ac:dyDescent="0.25">
      <c r="AB251" s="361"/>
      <c r="AC251" s="361"/>
    </row>
    <row r="252" spans="28:29" x14ac:dyDescent="0.25">
      <c r="AB252" s="361"/>
      <c r="AC252" s="361"/>
    </row>
    <row r="253" spans="28:29" x14ac:dyDescent="0.25">
      <c r="AB253" s="361"/>
      <c r="AC253" s="361"/>
    </row>
    <row r="254" spans="28:29" x14ac:dyDescent="0.25">
      <c r="AB254" s="361"/>
      <c r="AC254" s="361"/>
    </row>
    <row r="255" spans="28:29" x14ac:dyDescent="0.25">
      <c r="AB255" s="361"/>
      <c r="AC255" s="361"/>
    </row>
    <row r="256" spans="28:29" x14ac:dyDescent="0.25">
      <c r="AB256" s="361"/>
      <c r="AC256" s="361"/>
    </row>
    <row r="257" spans="28:29" x14ac:dyDescent="0.25">
      <c r="AB257" s="361"/>
      <c r="AC257" s="361"/>
    </row>
    <row r="258" spans="28:29" x14ac:dyDescent="0.25">
      <c r="AB258" s="361"/>
      <c r="AC258" s="361"/>
    </row>
    <row r="259" spans="28:29" x14ac:dyDescent="0.25">
      <c r="AB259" s="361"/>
      <c r="AC259" s="361"/>
    </row>
    <row r="260" spans="28:29" x14ac:dyDescent="0.25">
      <c r="AB260" s="361"/>
      <c r="AC260" s="361"/>
    </row>
    <row r="261" spans="28:29" x14ac:dyDescent="0.25">
      <c r="AB261" s="361"/>
      <c r="AC261" s="361"/>
    </row>
    <row r="262" spans="28:29" x14ac:dyDescent="0.25">
      <c r="AB262" s="361"/>
      <c r="AC262" s="361"/>
    </row>
    <row r="263" spans="28:29" x14ac:dyDescent="0.25">
      <c r="AB263" s="361"/>
      <c r="AC263" s="361"/>
    </row>
    <row r="264" spans="28:29" x14ac:dyDescent="0.25">
      <c r="AB264" s="361"/>
      <c r="AC264" s="361"/>
    </row>
    <row r="265" spans="28:29" x14ac:dyDescent="0.25">
      <c r="AB265" s="361"/>
      <c r="AC265" s="361"/>
    </row>
    <row r="266" spans="28:29" x14ac:dyDescent="0.25">
      <c r="AB266" s="361"/>
      <c r="AC266" s="361"/>
    </row>
    <row r="267" spans="28:29" x14ac:dyDescent="0.25">
      <c r="AB267" s="361"/>
      <c r="AC267" s="361"/>
    </row>
    <row r="268" spans="28:29" x14ac:dyDescent="0.25">
      <c r="AB268" s="361"/>
      <c r="AC268" s="361"/>
    </row>
    <row r="269" spans="28:29" x14ac:dyDescent="0.25">
      <c r="AB269" s="361"/>
      <c r="AC269" s="361"/>
    </row>
    <row r="270" spans="28:29" x14ac:dyDescent="0.25">
      <c r="AB270" s="361"/>
      <c r="AC270" s="361"/>
    </row>
    <row r="271" spans="28:29" x14ac:dyDescent="0.25">
      <c r="AB271" s="361"/>
      <c r="AC271" s="361"/>
    </row>
    <row r="272" spans="28:29" x14ac:dyDescent="0.25">
      <c r="AB272" s="361"/>
      <c r="AC272" s="361"/>
    </row>
    <row r="273" spans="28:29" x14ac:dyDescent="0.25">
      <c r="AB273" s="361"/>
      <c r="AC273" s="361"/>
    </row>
    <row r="274" spans="28:29" x14ac:dyDescent="0.25">
      <c r="AB274" s="361"/>
      <c r="AC274" s="361"/>
    </row>
    <row r="275" spans="28:29" x14ac:dyDescent="0.25">
      <c r="AB275" s="361"/>
      <c r="AC275" s="361"/>
    </row>
    <row r="276" spans="28:29" x14ac:dyDescent="0.25">
      <c r="AB276" s="361"/>
      <c r="AC276" s="361"/>
    </row>
    <row r="277" spans="28:29" x14ac:dyDescent="0.25">
      <c r="AB277" s="361"/>
      <c r="AC277" s="361"/>
    </row>
    <row r="278" spans="28:29" x14ac:dyDescent="0.25">
      <c r="AB278" s="361"/>
      <c r="AC278" s="361"/>
    </row>
    <row r="279" spans="28:29" x14ac:dyDescent="0.25">
      <c r="AB279" s="361"/>
      <c r="AC279" s="361"/>
    </row>
    <row r="280" spans="28:29" x14ac:dyDescent="0.25">
      <c r="AB280" s="361"/>
      <c r="AC280" s="361"/>
    </row>
    <row r="281" spans="28:29" x14ac:dyDescent="0.25">
      <c r="AB281" s="361"/>
      <c r="AC281" s="361"/>
    </row>
    <row r="282" spans="28:29" x14ac:dyDescent="0.25">
      <c r="AB282" s="361"/>
      <c r="AC282" s="361"/>
    </row>
    <row r="283" spans="28:29" x14ac:dyDescent="0.25">
      <c r="AB283" s="361"/>
      <c r="AC283" s="361"/>
    </row>
    <row r="284" spans="28:29" x14ac:dyDescent="0.25">
      <c r="AB284" s="361"/>
      <c r="AC284" s="361"/>
    </row>
    <row r="285" spans="28:29" x14ac:dyDescent="0.25">
      <c r="AB285" s="361"/>
      <c r="AC285" s="361"/>
    </row>
    <row r="286" spans="28:29" x14ac:dyDescent="0.25">
      <c r="AB286" s="361"/>
      <c r="AC286" s="361"/>
    </row>
    <row r="287" spans="28:29" x14ac:dyDescent="0.25">
      <c r="AB287" s="361"/>
      <c r="AC287" s="361"/>
    </row>
    <row r="288" spans="28:29" x14ac:dyDescent="0.25">
      <c r="AB288" s="361"/>
      <c r="AC288" s="361"/>
    </row>
    <row r="289" spans="28:29" x14ac:dyDescent="0.25">
      <c r="AB289" s="361"/>
      <c r="AC289" s="361"/>
    </row>
    <row r="290" spans="28:29" x14ac:dyDescent="0.25">
      <c r="AB290" s="361"/>
      <c r="AC290" s="361"/>
    </row>
    <row r="291" spans="28:29" x14ac:dyDescent="0.25">
      <c r="AB291" s="361"/>
      <c r="AC291" s="361"/>
    </row>
    <row r="292" spans="28:29" x14ac:dyDescent="0.25">
      <c r="AB292" s="361"/>
      <c r="AC292" s="361"/>
    </row>
    <row r="293" spans="28:29" x14ac:dyDescent="0.25">
      <c r="AB293" s="361"/>
      <c r="AC293" s="361"/>
    </row>
    <row r="294" spans="28:29" x14ac:dyDescent="0.25">
      <c r="AB294" s="361"/>
      <c r="AC294" s="361"/>
    </row>
    <row r="295" spans="28:29" x14ac:dyDescent="0.25">
      <c r="AB295" s="361"/>
      <c r="AC295" s="361"/>
    </row>
    <row r="296" spans="28:29" x14ac:dyDescent="0.25">
      <c r="AB296" s="361"/>
      <c r="AC296" s="361"/>
    </row>
    <row r="297" spans="28:29" x14ac:dyDescent="0.25">
      <c r="AB297" s="361"/>
      <c r="AC297" s="361"/>
    </row>
    <row r="298" spans="28:29" x14ac:dyDescent="0.25">
      <c r="AB298" s="361"/>
      <c r="AC298" s="361"/>
    </row>
    <row r="299" spans="28:29" x14ac:dyDescent="0.25">
      <c r="AB299" s="361"/>
      <c r="AC299" s="361"/>
    </row>
    <row r="300" spans="28:29" x14ac:dyDescent="0.25">
      <c r="AB300" s="361"/>
      <c r="AC300" s="361"/>
    </row>
  </sheetData>
  <sheetProtection algorithmName="SHA-512" hashValue="qiVTl5KBh2+I57cTAvjAQTDOYbhpeaEv0mfHbtMakQ142DSDr45LXv1j5EiFoSUxoFtfU1OFJlhqJmLfPZ60mw==" saltValue="SsfNWGDTwNOupTu9eiOjPg==" spinCount="100000" sheet="1" objects="1" scenarios="1"/>
  <mergeCells count="95">
    <mergeCell ref="K3:L3"/>
    <mergeCell ref="AS3:AV3"/>
    <mergeCell ref="E85:H85"/>
    <mergeCell ref="E86:H86"/>
    <mergeCell ref="I30:I33"/>
    <mergeCell ref="E80:H80"/>
    <mergeCell ref="E81:H81"/>
    <mergeCell ref="E82:H82"/>
    <mergeCell ref="E83:H83"/>
    <mergeCell ref="E84:H84"/>
    <mergeCell ref="E75:H75"/>
    <mergeCell ref="E76:H76"/>
    <mergeCell ref="E77:H77"/>
    <mergeCell ref="D78:H78"/>
    <mergeCell ref="E79:H79"/>
    <mergeCell ref="D70:H70"/>
    <mergeCell ref="E74:H74"/>
    <mergeCell ref="F65:H65"/>
    <mergeCell ref="E66:H66"/>
    <mergeCell ref="E67:H67"/>
    <mergeCell ref="E68:H68"/>
    <mergeCell ref="E69:H69"/>
    <mergeCell ref="G62:H62"/>
    <mergeCell ref="G63:H63"/>
    <mergeCell ref="G64:H64"/>
    <mergeCell ref="E72:H72"/>
    <mergeCell ref="E73:H73"/>
    <mergeCell ref="E71:H71"/>
    <mergeCell ref="I37:I39"/>
    <mergeCell ref="I45:I46"/>
    <mergeCell ref="E36:H36"/>
    <mergeCell ref="E40:H40"/>
    <mergeCell ref="E41:H41"/>
    <mergeCell ref="E45:H45"/>
    <mergeCell ref="E46:H46"/>
    <mergeCell ref="E43:H43"/>
    <mergeCell ref="I49:I50"/>
    <mergeCell ref="E51:H51"/>
    <mergeCell ref="E52:H52"/>
    <mergeCell ref="E53:H53"/>
    <mergeCell ref="E50:H50"/>
    <mergeCell ref="E49:H49"/>
    <mergeCell ref="F19:H19"/>
    <mergeCell ref="F20:H20"/>
    <mergeCell ref="F21:H21"/>
    <mergeCell ref="F22:H22"/>
    <mergeCell ref="F23:H23"/>
    <mergeCell ref="AB3:AQ3"/>
    <mergeCell ref="E34:H34"/>
    <mergeCell ref="D42:H42"/>
    <mergeCell ref="D5:H5"/>
    <mergeCell ref="E7:H7"/>
    <mergeCell ref="E8:H8"/>
    <mergeCell ref="E10:H10"/>
    <mergeCell ref="E11:H11"/>
    <mergeCell ref="E14:H14"/>
    <mergeCell ref="F26:H26"/>
    <mergeCell ref="F29:H29"/>
    <mergeCell ref="F30:H30"/>
    <mergeCell ref="D4:H4"/>
    <mergeCell ref="D16:H16"/>
    <mergeCell ref="E35:H35"/>
    <mergeCell ref="F18:H18"/>
    <mergeCell ref="X3:AA3"/>
    <mergeCell ref="O18:O29"/>
    <mergeCell ref="N3:W3"/>
    <mergeCell ref="F33:H33"/>
    <mergeCell ref="F24:H24"/>
    <mergeCell ref="E9:H9"/>
    <mergeCell ref="I10:I12"/>
    <mergeCell ref="E15:H15"/>
    <mergeCell ref="I17:I29"/>
    <mergeCell ref="F31:H31"/>
    <mergeCell ref="F32:H32"/>
    <mergeCell ref="E12:H12"/>
    <mergeCell ref="E13:H13"/>
    <mergeCell ref="I13:I14"/>
    <mergeCell ref="E17:H17"/>
    <mergeCell ref="D6:H6"/>
    <mergeCell ref="I57:I65"/>
    <mergeCell ref="I71:I72"/>
    <mergeCell ref="E37:H37"/>
    <mergeCell ref="E38:H38"/>
    <mergeCell ref="E39:H39"/>
    <mergeCell ref="E44:H44"/>
    <mergeCell ref="E54:H54"/>
    <mergeCell ref="E55:H55"/>
    <mergeCell ref="E56:H56"/>
    <mergeCell ref="E57:H57"/>
    <mergeCell ref="F58:H58"/>
    <mergeCell ref="G59:H59"/>
    <mergeCell ref="G60:H60"/>
    <mergeCell ref="G61:H61"/>
    <mergeCell ref="E48:H48"/>
    <mergeCell ref="E47:H47"/>
  </mergeCells>
  <conditionalFormatting sqref="P59:P64 AB59:AB64 AD59:AD64 AG59:AG64 AI59:AI64 AL59:AL64 AN59:AN64">
    <cfRule type="expression" dxfId="37" priority="14">
      <formula>OR(AND(P$57="yes",LEFT(P59,14)="not applicable"),AND(P$57="no",LEFT(P59,14)&lt;&gt;"not applicable"))</formula>
    </cfRule>
  </conditionalFormatting>
  <conditionalFormatting sqref="P41 AB41 AD41 AG41 AI41 AL41 AN41">
    <cfRule type="expression" dxfId="36" priority="5">
      <formula>OR(AND(LEFT(P40,3)="yes",LEFT(P41,14)="not applicable"),AND(P40="no",LEFT(P41,14)&lt;&gt;"not applicable"))</formula>
    </cfRule>
  </conditionalFormatting>
  <conditionalFormatting sqref="R59:R64">
    <cfRule type="expression" dxfId="35" priority="4">
      <formula>OR(AND(R$57="yes",LEFT(R59,14)="not applicable"),AND(R$57="no",LEFT(R59,14)&lt;&gt;"not applicable"))</formula>
    </cfRule>
  </conditionalFormatting>
  <conditionalFormatting sqref="R41">
    <cfRule type="expression" dxfId="34" priority="3">
      <formula>OR(AND(LEFT(R40,3)="yes",LEFT(R41,14)="not applicable"),AND(R40="no",LEFT(R41,14)&lt;&gt;"not applicable"))</formula>
    </cfRule>
  </conditionalFormatting>
  <conditionalFormatting sqref="T59:T64">
    <cfRule type="expression" dxfId="33" priority="2">
      <formula>OR(AND(T$57="yes",LEFT(T59,14)="not applicable"),AND(T$57="no",LEFT(T59,14)&lt;&gt;"not applicable"))</formula>
    </cfRule>
  </conditionalFormatting>
  <conditionalFormatting sqref="T41">
    <cfRule type="expression" dxfId="32" priority="1">
      <formula>OR(AND(LEFT(T40,3)="yes",LEFT(T41,14)="not applicable"),AND(T40="no",LEFT(T41,14)&lt;&gt;"not applicable"))</formula>
    </cfRule>
  </conditionalFormatting>
  <dataValidations count="21">
    <dataValidation type="list" allowBlank="1" showInputMessage="1" showErrorMessage="1" sqref="AB40 AB10 AB35 P35 AN10 AN40 AD35 AN57 AN71 AN73 P10 P73 P71 P57 AB57 AL71 AL57 AL40 AL10 AL35 AN35 AI10 AI40 AI57 AI71 AI73 AL73 AG71 AG57 AG40 AG10 AG35 AI35 AD10 AD40 AD57 AD71 AD73 AG73 AB73 AB71 P40 P43 AB43 AD43 AG43 AI43 AL43 AN43 R40 R10 R35 R57 R73 R71 R43 T40 T10 T35 T57 T73 T71 T43" xr:uid="{00000000-0002-0000-0300-000000000000}">
      <formula1>ECO_A</formula1>
    </dataValidation>
    <dataValidation allowBlank="1" showInputMessage="1" showErrorMessage="1" sqref="AB74 AB72 AD14 K89:K96 AB69:AB70 P46 AB67 AB56 AB53 AB50 AB48 AB46 P38:P39 AB38:AB39 AB36 P36 AB34 AB16:AB17 P11:P12 AB14 P34 AD16:AD17 AD34 P14 P16:P17 AD36 AD38:AD39 AD86 AD46 AD48 AD50 AD53 AD56 AD67 AD69:AD70 P67 AD72 P65 AB44 AD74 AD76 AD78 AD80 AD82 AD84 P56 P53 AB11:AB12 AB89:AB96 P50 P44 AD11:AD12 P48 AD58 P58 AD65 AB65 AB58 P84 P82 P80 P78 P76 P74 P72 P69:P70 AB84 AB82 AB80 AB78 AB76 P89:P96 R89:R96 P42 AB42 AD42 AD44 R74 R72 R69:R70 R67 R56 R53 R50 R48 R46 R38:R39 R36 R34 R16:R17 R14 R44 R11:R12 R65 R58 R84 R82 R80 R78 R76 T89:T96 R42 T74 T72 T69:T70 T67 T56 T53 T50 T48 T46 T38:T39 T36 T34 T16:T17 T14 T44 T11:T12 T65 T58 T84 T82 T80 T78 T76 T42 T86:T87 R86:R87 P86:P87 AB86:AB87 K87:M87 L89:M95" xr:uid="{00000000-0002-0000-0300-000001000000}"/>
    <dataValidation type="list" allowBlank="1" showInputMessage="1" showErrorMessage="1" sqref="AD13 P13 AN13 AL13 AI13 AG13 AB13 R13 T13" xr:uid="{00000000-0002-0000-0300-000002000000}">
      <formula1>ECO_B</formula1>
    </dataValidation>
    <dataValidation type="list" allowBlank="1" showInputMessage="1" showErrorMessage="1" sqref="AD37 P37 AN37 AL37 AI37 AG37 AB37 R37 T37" xr:uid="{00000000-0002-0000-0300-000003000000}">
      <formula1>ECO_G</formula1>
    </dataValidation>
    <dataValidation type="list" allowBlank="1" showInputMessage="1" showErrorMessage="1" sqref="AN51 P51 R51 T51 AB51 AD51 AG51 AI51 AL51" xr:uid="{00000000-0002-0000-0300-000004000000}">
      <formula1>ECO_2023_AA</formula1>
    </dataValidation>
    <dataValidation type="list" allowBlank="1" showInputMessage="1" showErrorMessage="1" sqref="AN54 P54 R54 T54 AB54 AD54 AG54 AI54 AL54" xr:uid="{00000000-0002-0000-0300-000005000000}">
      <formula1>ECO_2023_AB</formula1>
    </dataValidation>
    <dataValidation type="list" allowBlank="1" showInputMessage="1" showErrorMessage="1" sqref="AD68 P68 AN68 AL68 AI68 AG68 AB68 R68 T68" xr:uid="{00000000-0002-0000-0300-000006000000}">
      <formula1>ECO_P</formula1>
    </dataValidation>
    <dataValidation type="list" allowBlank="1" showInputMessage="1" showErrorMessage="1" sqref="AD52 P52 AN52 AL52 AI52 AG52 AB52 R52 T52" xr:uid="{00000000-0002-0000-0300-000007000000}">
      <formula1>ECO_AC</formula1>
    </dataValidation>
    <dataValidation type="list" allowBlank="1" showInputMessage="1" showErrorMessage="1" sqref="AD55 P55 AN55 AL55 AI55 AG55 AB55 R55 T55" xr:uid="{00000000-0002-0000-0300-000008000000}">
      <formula1>ECO_AD</formula1>
    </dataValidation>
    <dataValidation type="list" allowBlank="1" showInputMessage="1" showErrorMessage="1" sqref="P9 AN9 AL9 AI9 AG9 AB9 AD9 R9 T9" xr:uid="{00000000-0002-0000-0300-000009000000}">
      <formula1>ECO_2023_H</formula1>
    </dataValidation>
    <dataValidation type="list" allowBlank="1" showInputMessage="1" showErrorMessage="1" sqref="P15 AN15 AL15 AI15 AG15 AB15 AD15 R15 T15" xr:uid="{00000000-0002-0000-0300-00000A000000}">
      <formula1>ECO_2023_D</formula1>
    </dataValidation>
    <dataValidation type="list" allowBlank="1" showInputMessage="1" showErrorMessage="1" sqref="P18:P33 AN18:AN33 AL18:AL33 AI18:AI33 AG18:AG33 AB18:AB33 AD18:AD33 R18:R33 T18:T33" xr:uid="{00000000-0002-0000-0300-00000B000000}">
      <formula1>ECO_2023_E</formula1>
    </dataValidation>
    <dataValidation type="list" allowBlank="1" showInputMessage="1" showErrorMessage="1" sqref="P45 AN45 AL45 AI45 AG45 AB45 AD45 R45 T45" xr:uid="{00000000-0002-0000-0300-00000C000000}">
      <formula1>ECO_2023_F</formula1>
    </dataValidation>
    <dataValidation type="list" allowBlank="1" showInputMessage="1" showErrorMessage="1" sqref="P47 AN47 AL47 AI47 AG47 AB47 AD47 R47 T47" xr:uid="{00000000-0002-0000-0300-00000D000000}">
      <formula1>ECO_2023_I</formula1>
    </dataValidation>
    <dataValidation type="list" allowBlank="1" showInputMessage="1" showErrorMessage="1" sqref="AN49 P49 AB49 AD49 AG49 AI49 AL49 R49 T49" xr:uid="{00000000-0002-0000-0300-00000E000000}">
      <formula1>ECO_2023_J</formula1>
    </dataValidation>
    <dataValidation type="list" allowBlank="1" showInputMessage="1" showErrorMessage="1" sqref="P66 AN66 AL66 AI66 AG66 AB66 AD66 R66 T66" xr:uid="{00000000-0002-0000-0300-00000F000000}">
      <formula1>ECO_O</formula1>
    </dataValidation>
    <dataValidation type="list" allowBlank="1" showInputMessage="1" showErrorMessage="1" sqref="P75 AN75 AL75 AI75 AG75 AB75 AD75 R75 T75" xr:uid="{00000000-0002-0000-0300-000010000000}">
      <formula1>ECO_2023_U</formula1>
    </dataValidation>
    <dataValidation type="list" allowBlank="1" showInputMessage="1" showErrorMessage="1" sqref="P77 AN77 AL77 AI77 AG77 AB77 AD77 R77 T77" xr:uid="{00000000-0002-0000-0300-000011000000}">
      <formula1>ECO_2023_V</formula1>
    </dataValidation>
    <dataValidation type="list" allowBlank="1" showInputMessage="1" showErrorMessage="1" sqref="P79 AN79 AL79 AI79 AG79 AB79 AD79 R79 T79" xr:uid="{00000000-0002-0000-0300-000012000000}">
      <formula1>ECO_2023_W</formula1>
    </dataValidation>
    <dataValidation type="list" allowBlank="1" showInputMessage="1" showErrorMessage="1" sqref="AN81 P83 P81 AL83 AN83 AI81 AL81 AG83 AI83 AD81 AG81 AB81 AB83 AD83 R81 R83 T81 T83" xr:uid="{00000000-0002-0000-0300-000013000000}">
      <formula1>ECO_2023_X</formula1>
    </dataValidation>
    <dataValidation type="list" allowBlank="1" showInputMessage="1" showErrorMessage="1" sqref="P85 AN85 AL85 AI85 AG85 AB85 AD85 R85 T85" xr:uid="{00000000-0002-0000-0300-000014000000}">
      <formula1>ECO_2023_Y</formula1>
    </dataValidation>
  </dataValidations>
  <pageMargins left="0.7" right="0.7" top="0.75" bottom="0.75" header="0.3" footer="0.3"/>
  <pageSetup paperSize="9" orientation="portrait" r:id="rId1"/>
  <headerFooter>
    <oddFooter>&amp;C_x000D_&amp;1#&amp;"Calibri"&amp;10&amp;K0000FF Restricted Use - À usage restreint</oddFooter>
  </headerFooter>
  <drawing r:id="rId2"/>
  <legacyDrawing r:id="rId3"/>
  <oleObjects>
    <mc:AlternateContent xmlns:mc="http://schemas.openxmlformats.org/markup-compatibility/2006">
      <mc:Choice Requires="x14">
        <oleObject progId="Document" dvAspect="DVASPECT_ICON" shapeId="4100" r:id="rId4">
          <objectPr locked="0" defaultSize="0" r:id="rId5">
            <anchor moveWithCells="1">
              <from>
                <xdr:col>8</xdr:col>
                <xdr:colOff>1346200</xdr:colOff>
                <xdr:row>3</xdr:row>
                <xdr:rowOff>914400</xdr:rowOff>
              </from>
              <to>
                <xdr:col>8</xdr:col>
                <xdr:colOff>2266950</xdr:colOff>
                <xdr:row>3</xdr:row>
                <xdr:rowOff>1600200</xdr:rowOff>
              </to>
            </anchor>
          </objectPr>
        </oleObject>
      </mc:Choice>
      <mc:Fallback>
        <oleObject progId="Document" dvAspect="DVASPECT_ICON" shapeId="4100" r:id="rId4"/>
      </mc:Fallback>
    </mc:AlternateContent>
  </oleObjects>
  <extLst>
    <ext xmlns:x14="http://schemas.microsoft.com/office/spreadsheetml/2009/9/main" uri="{CCE6A557-97BC-4b89-ADB6-D9C93CAAB3DF}">
      <x14:dataValidations xmlns:xm="http://schemas.microsoft.com/office/excel/2006/main" count="18">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300-000015000000}">
          <x14:formula1>
            <xm:f>OFFSET(Conditions!$F$3,0,0,Conditions!$F$1,1)</xm:f>
          </x14:formula1>
          <xm:sqref>P41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300-000016000000}">
          <x14:formula1>
            <xm:f>OFFSET(Conditions!$F$33,0,0,Conditions!$F$31,1)</xm:f>
          </x14:formula1>
          <xm:sqref>AB41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300-000017000000}">
          <x14:formula1>
            <xm:f>OFFSET(Conditions!$F$43,0,0,Conditions!$F$41,1)</xm:f>
          </x14:formula1>
          <xm:sqref>AD41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300-000018000000}">
          <x14:formula1>
            <xm:f>OFFSET(Conditions!$F$53,0,0,Conditions!$F$51,1)</xm:f>
          </x14:formula1>
          <xm:sqref>AG41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300-000019000000}">
          <x14:formula1>
            <xm:f>OFFSET(Conditions!$F$63,0,0,Conditions!$F$61,1)</xm:f>
          </x14:formula1>
          <xm:sqref>AI41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300-00001A000000}">
          <x14:formula1>
            <xm:f>OFFSET(Conditions!$F$73,0,0,Conditions!$F$71,1)</xm:f>
          </x14:formula1>
          <xm:sqref>AL41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300-00001B000000}">
          <x14:formula1>
            <xm:f>OFFSET(Conditions!$F$83,0,0,Conditions!$F$81,1)</xm:f>
          </x14:formula1>
          <xm:sqref>AN41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300-00001C000000}">
          <x14:formula1>
            <xm:f>OFFSET(Conditions!$G$3,0,0,Conditions!$G$1,1)</xm:f>
          </x14:formula1>
          <xm:sqref>P59:P64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300-00001D000000}">
          <x14:formula1>
            <xm:f>OFFSET(Conditions!$G$33,0,0,Conditions!$G$31,1)</xm:f>
          </x14:formula1>
          <xm:sqref>AB59:AB64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300-00001E000000}">
          <x14:formula1>
            <xm:f>OFFSET(Conditions!$G$43,0,0,Conditions!$G$41,1)</xm:f>
          </x14:formula1>
          <xm:sqref>AD59:AD64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300-00001F000000}">
          <x14:formula1>
            <xm:f>OFFSET(Conditions!$G$53,0,0,Conditions!$G$51,1)</xm:f>
          </x14:formula1>
          <xm:sqref>AG59:AG64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300-000020000000}">
          <x14:formula1>
            <xm:f>OFFSET(Conditions!$G$63,0,0,Conditions!$G$61,1)</xm:f>
          </x14:formula1>
          <xm:sqref>AI59:AI64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300-000021000000}">
          <x14:formula1>
            <xm:f>OFFSET(Conditions!$G$73,0,0,Conditions!$G$71,1)</xm:f>
          </x14:formula1>
          <xm:sqref>AL59:AL64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300-000022000000}">
          <x14:formula1>
            <xm:f>OFFSET(Conditions!$G$83,0,0,Conditions!$G$81,1)</xm:f>
          </x14:formula1>
          <xm:sqref>AN59:AN64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BA4BF33B-1E91-48D2-AA46-013F350B90AE}">
          <x14:formula1>
            <xm:f>OFFSET(Conditions!$G$23,0,0,Conditions!$G$21,1)</xm:f>
          </x14:formula1>
          <xm:sqref>T59:T64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92BEEECF-5C29-4951-A087-DD0DEBAAB8BF}">
          <x14:formula1>
            <xm:f>OFFSET(Conditions!$G$13,0,0,Conditions!$G$11,1)</xm:f>
          </x14:formula1>
          <xm:sqref>R59:R64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7366A329-CDB9-440A-8A0B-ECF262BAE40C}">
          <x14:formula1>
            <xm:f>OFFSET(Conditions!$F$13,0,0,Conditions!$F$11,1)</xm:f>
          </x14:formula1>
          <xm:sqref>R41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7F27ED03-676E-41C8-9A6F-0324F14CE9F4}">
          <x14:formula1>
            <xm:f>OFFSET(Conditions!$F$23,0,0,Conditions!$F$21,1)</xm:f>
          </x14:formula1>
          <xm:sqref>T41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8"/>
  <dimension ref="A1:AV300"/>
  <sheetViews>
    <sheetView topLeftCell="D1" zoomScale="85" zoomScaleNormal="85" workbookViewId="0">
      <pane xSplit="5" ySplit="4" topLeftCell="I5" activePane="bottomRight" state="frozen"/>
      <selection activeCell="D1" sqref="D1"/>
      <selection pane="topRight" activeCell="I1" sqref="I1"/>
      <selection pane="bottomLeft" activeCell="D5" sqref="D5"/>
      <selection pane="bottomRight" activeCell="D1" sqref="D1"/>
    </sheetView>
  </sheetViews>
  <sheetFormatPr defaultColWidth="9.1796875" defaultRowHeight="12.5" x14ac:dyDescent="0.25"/>
  <cols>
    <col min="1" max="1" width="10" style="30" hidden="1" customWidth="1"/>
    <col min="2" max="2" width="6" style="30" hidden="1" customWidth="1"/>
    <col min="3" max="3" width="10" style="30" hidden="1" customWidth="1"/>
    <col min="4" max="5" width="3.453125" style="24" customWidth="1"/>
    <col min="6" max="7" width="2.7265625" style="24" customWidth="1"/>
    <col min="8" max="8" width="55.7265625" style="24" customWidth="1"/>
    <col min="9" max="9" width="55.54296875" style="53" customWidth="1"/>
    <col min="10" max="12" width="72.7265625" style="53" hidden="1" customWidth="1"/>
    <col min="13" max="13" width="72.7265625" style="60" hidden="1" customWidth="1"/>
    <col min="14" max="14" width="26.7265625" style="53" hidden="1" customWidth="1"/>
    <col min="15" max="15" width="42.7265625" style="53" hidden="1" customWidth="1"/>
    <col min="16" max="16" width="72.7265625" style="53" hidden="1" customWidth="1"/>
    <col min="17" max="17" width="40.7265625" style="53" hidden="1" customWidth="1"/>
    <col min="18" max="18" width="30.54296875" style="24" hidden="1" customWidth="1"/>
    <col min="19" max="19" width="27.7265625" style="53" hidden="1" customWidth="1"/>
    <col min="20" max="20" width="30.54296875" style="24" hidden="1" customWidth="1"/>
    <col min="21" max="21" width="27.7265625" style="53" hidden="1" customWidth="1"/>
    <col min="22" max="22" width="29.54296875" style="53" hidden="1" customWidth="1"/>
    <col min="23" max="23" width="28.54296875" style="53" hidden="1" customWidth="1"/>
    <col min="24" max="24" width="72.7265625" style="53" hidden="1" customWidth="1"/>
    <col min="25" max="25" width="72.7265625" style="61" hidden="1" customWidth="1"/>
    <col min="26" max="27" width="72.7265625" style="24" hidden="1" customWidth="1"/>
    <col min="28" max="28" width="72.6328125" style="24" customWidth="1"/>
    <col min="29" max="29" width="40.6328125" style="24" customWidth="1"/>
    <col min="30" max="30" width="36.1796875" style="71" hidden="1" customWidth="1"/>
    <col min="31" max="31" width="45.453125" style="71" hidden="1" customWidth="1"/>
    <col min="32" max="32" width="26.1796875" style="71" hidden="1" customWidth="1"/>
    <col min="33" max="33" width="30.1796875" style="71" hidden="1" customWidth="1"/>
    <col min="34" max="34" width="39.1796875" style="24" hidden="1" customWidth="1"/>
    <col min="35" max="35" width="28.54296875" style="24" hidden="1" customWidth="1"/>
    <col min="36" max="36" width="29.453125" style="24" hidden="1" customWidth="1"/>
    <col min="37" max="37" width="16" style="24" hidden="1" customWidth="1"/>
    <col min="38" max="38" width="26.7265625" style="24" hidden="1" customWidth="1"/>
    <col min="39" max="39" width="27.453125" style="24" hidden="1" customWidth="1"/>
    <col min="40" max="40" width="19.81640625" style="24" hidden="1" customWidth="1"/>
    <col min="41" max="41" width="26.1796875" style="24" hidden="1" customWidth="1"/>
    <col min="42" max="42" width="17.1796875" style="24" hidden="1" customWidth="1"/>
    <col min="43" max="43" width="20.81640625" style="24" hidden="1" customWidth="1"/>
    <col min="44" max="48" width="9.1796875" style="82" hidden="1" customWidth="1"/>
    <col min="49" max="16384" width="9.1796875" style="24"/>
  </cols>
  <sheetData>
    <row r="1" spans="1:48" ht="15.5" x14ac:dyDescent="0.25">
      <c r="D1" s="59" t="s">
        <v>805</v>
      </c>
      <c r="J1" s="33"/>
      <c r="K1" s="33"/>
      <c r="L1" s="33"/>
      <c r="M1" s="33"/>
      <c r="N1" s="78"/>
      <c r="O1" s="78"/>
      <c r="P1" s="79"/>
      <c r="Q1" s="60"/>
      <c r="R1" s="79"/>
      <c r="S1" s="60"/>
      <c r="T1" s="79"/>
      <c r="U1" s="60"/>
      <c r="V1" s="79"/>
      <c r="W1" s="78"/>
      <c r="X1" s="78"/>
      <c r="Y1" s="78"/>
      <c r="Z1" s="78"/>
      <c r="AA1" s="78"/>
      <c r="AB1" s="79"/>
      <c r="AC1" s="79"/>
      <c r="AD1" s="79"/>
      <c r="AE1" s="206"/>
      <c r="AF1" s="79"/>
      <c r="AG1" s="79"/>
      <c r="AH1" s="79"/>
      <c r="AI1" s="79"/>
      <c r="AJ1" s="79"/>
      <c r="AK1" s="79"/>
      <c r="AL1" s="79"/>
      <c r="AM1" s="79"/>
      <c r="AN1" s="79"/>
      <c r="AO1" s="79"/>
      <c r="AP1" s="79"/>
      <c r="AQ1" s="79"/>
    </row>
    <row r="2" spans="1:48" ht="16.149999999999999" customHeight="1" thickBot="1" x14ac:dyDescent="0.3">
      <c r="D2" s="62" t="str">
        <f>LEFT(Country!B3,3)</f>
        <v>AUS</v>
      </c>
      <c r="J2" s="78"/>
      <c r="K2" s="78"/>
      <c r="L2" s="78"/>
      <c r="M2" s="78"/>
      <c r="N2" s="78"/>
      <c r="O2" s="78"/>
      <c r="P2" s="78"/>
      <c r="Q2" s="80"/>
      <c r="R2" s="78"/>
      <c r="S2" s="80"/>
      <c r="T2" s="78"/>
      <c r="U2" s="80"/>
      <c r="V2" s="78"/>
      <c r="W2" s="78"/>
      <c r="X2" s="78"/>
      <c r="Y2" s="78"/>
      <c r="Z2" s="78"/>
      <c r="AA2" s="78"/>
      <c r="AB2" s="78"/>
      <c r="AC2" s="78"/>
      <c r="AD2" s="78"/>
      <c r="AE2" s="78"/>
      <c r="AF2" s="78"/>
      <c r="AG2" s="78"/>
      <c r="AH2" s="81"/>
      <c r="AI2" s="82"/>
      <c r="AJ2" s="82"/>
      <c r="AK2" s="82"/>
      <c r="AL2" s="82"/>
      <c r="AM2" s="82"/>
      <c r="AN2" s="82"/>
      <c r="AO2" s="82"/>
      <c r="AP2" s="83"/>
      <c r="AQ2" s="83"/>
    </row>
    <row r="3" spans="1:48" ht="19.5" customHeight="1" thickBot="1" x14ac:dyDescent="0.3">
      <c r="D3" s="63"/>
      <c r="E3" s="54"/>
      <c r="F3" s="54"/>
      <c r="G3" s="54"/>
      <c r="H3" s="55"/>
      <c r="I3" s="162"/>
      <c r="J3" s="386"/>
      <c r="K3" s="634" t="s">
        <v>242</v>
      </c>
      <c r="L3" s="634"/>
      <c r="M3" s="386"/>
      <c r="N3" s="605" t="s">
        <v>879</v>
      </c>
      <c r="O3" s="605"/>
      <c r="P3" s="605"/>
      <c r="Q3" s="605"/>
      <c r="R3" s="605"/>
      <c r="S3" s="605"/>
      <c r="T3" s="605"/>
      <c r="U3" s="605"/>
      <c r="V3" s="605"/>
      <c r="W3" s="606"/>
      <c r="X3" s="621" t="s">
        <v>242</v>
      </c>
      <c r="Y3" s="622"/>
      <c r="Z3" s="622"/>
      <c r="AA3" s="623"/>
      <c r="AB3" s="610" t="s">
        <v>243</v>
      </c>
      <c r="AC3" s="611"/>
      <c r="AD3" s="611"/>
      <c r="AE3" s="611"/>
      <c r="AF3" s="611"/>
      <c r="AG3" s="611"/>
      <c r="AH3" s="611"/>
      <c r="AI3" s="611"/>
      <c r="AJ3" s="611"/>
      <c r="AK3" s="611"/>
      <c r="AL3" s="611"/>
      <c r="AM3" s="611"/>
      <c r="AN3" s="611"/>
      <c r="AO3" s="611"/>
      <c r="AP3" s="611"/>
      <c r="AQ3" s="612"/>
      <c r="AR3" s="189"/>
      <c r="AS3" s="602" t="s">
        <v>803</v>
      </c>
      <c r="AT3" s="603"/>
      <c r="AU3" s="603"/>
      <c r="AV3" s="604"/>
    </row>
    <row r="4" spans="1:48" ht="128.25" customHeight="1" thickBot="1" x14ac:dyDescent="0.3">
      <c r="A4" s="69" t="s">
        <v>303</v>
      </c>
      <c r="B4" s="29" t="s">
        <v>58</v>
      </c>
      <c r="C4" s="69" t="s">
        <v>349</v>
      </c>
      <c r="D4" s="576" t="s">
        <v>33</v>
      </c>
      <c r="E4" s="577"/>
      <c r="F4" s="577"/>
      <c r="G4" s="577"/>
      <c r="H4" s="577"/>
      <c r="I4" s="211" t="s">
        <v>1117</v>
      </c>
      <c r="J4" s="67"/>
      <c r="K4" s="67"/>
      <c r="L4" s="67"/>
      <c r="M4" s="65"/>
      <c r="N4" s="56" t="s">
        <v>244</v>
      </c>
      <c r="O4" s="64" t="s">
        <v>245</v>
      </c>
      <c r="P4" s="65" t="s">
        <v>1190</v>
      </c>
      <c r="Q4" s="64" t="s">
        <v>1201</v>
      </c>
      <c r="R4" s="351" t="s">
        <v>1191</v>
      </c>
      <c r="S4" s="352" t="s">
        <v>1192</v>
      </c>
      <c r="T4" s="352" t="s">
        <v>1108</v>
      </c>
      <c r="U4" s="352" t="s">
        <v>1193</v>
      </c>
      <c r="V4" s="229" t="s">
        <v>1194</v>
      </c>
      <c r="W4" s="66" t="s">
        <v>1195</v>
      </c>
      <c r="X4" s="84"/>
      <c r="Y4" s="85"/>
      <c r="Z4" s="64"/>
      <c r="AA4" s="84"/>
      <c r="AB4" s="57" t="s">
        <v>246</v>
      </c>
      <c r="AC4" s="68" t="s">
        <v>247</v>
      </c>
      <c r="AD4" s="68" t="s">
        <v>1191</v>
      </c>
      <c r="AE4" s="64" t="s">
        <v>1192</v>
      </c>
      <c r="AF4" s="86" t="s">
        <v>1196</v>
      </c>
      <c r="AG4" s="64" t="s">
        <v>248</v>
      </c>
      <c r="AH4" s="64" t="s">
        <v>1197</v>
      </c>
      <c r="AI4" s="64" t="s">
        <v>1198</v>
      </c>
      <c r="AJ4" s="64" t="s">
        <v>1192</v>
      </c>
      <c r="AK4" s="86" t="s">
        <v>1199</v>
      </c>
      <c r="AL4" s="64" t="s">
        <v>248</v>
      </c>
      <c r="AM4" s="64" t="s">
        <v>1197</v>
      </c>
      <c r="AN4" s="64" t="s">
        <v>1200</v>
      </c>
      <c r="AO4" s="64" t="s">
        <v>249</v>
      </c>
      <c r="AP4" s="64" t="s">
        <v>250</v>
      </c>
      <c r="AQ4" s="66" t="s">
        <v>251</v>
      </c>
      <c r="AR4" s="171"/>
      <c r="AS4" s="56"/>
      <c r="AT4" s="190"/>
      <c r="AU4" s="191"/>
      <c r="AV4" s="192"/>
    </row>
    <row r="5" spans="1:48" ht="51" customHeight="1" thickBot="1" x14ac:dyDescent="0.3">
      <c r="D5" s="573" t="s">
        <v>603</v>
      </c>
      <c r="E5" s="579"/>
      <c r="F5" s="579"/>
      <c r="G5" s="579"/>
      <c r="H5" s="579"/>
      <c r="I5" s="402"/>
      <c r="J5" s="502"/>
      <c r="K5" s="503"/>
      <c r="L5" s="503"/>
      <c r="M5" s="504"/>
      <c r="N5" s="400"/>
      <c r="O5" s="168"/>
      <c r="P5" s="41"/>
      <c r="Q5" s="183"/>
      <c r="R5" s="168"/>
      <c r="S5" s="183"/>
      <c r="T5" s="168"/>
      <c r="U5" s="41"/>
      <c r="V5" s="169"/>
      <c r="W5" s="166"/>
      <c r="X5" s="70"/>
      <c r="Y5" s="70"/>
      <c r="Z5" s="70"/>
      <c r="AA5" s="448"/>
      <c r="AB5" s="378"/>
      <c r="AC5" s="379"/>
      <c r="AD5" s="332"/>
      <c r="AE5" s="305"/>
      <c r="AF5" s="332"/>
      <c r="AG5" s="312"/>
      <c r="AH5" s="155"/>
      <c r="AI5" s="318"/>
      <c r="AJ5" s="333"/>
      <c r="AK5" s="318"/>
      <c r="AL5" s="53"/>
      <c r="AM5" s="312"/>
      <c r="AN5" s="334"/>
      <c r="AO5" s="312"/>
      <c r="AP5" s="312"/>
      <c r="AQ5" s="331"/>
      <c r="AR5" s="189"/>
      <c r="AS5" s="182"/>
      <c r="AT5" s="174"/>
      <c r="AU5" s="174"/>
      <c r="AV5" s="196"/>
    </row>
    <row r="6" spans="1:48" ht="153.75" customHeight="1" x14ac:dyDescent="0.25">
      <c r="D6" s="627" t="s">
        <v>1068</v>
      </c>
      <c r="E6" s="628"/>
      <c r="F6" s="628"/>
      <c r="G6" s="628"/>
      <c r="H6" s="628"/>
      <c r="I6" s="439"/>
      <c r="J6" s="449"/>
      <c r="K6" s="451"/>
      <c r="L6" s="451"/>
      <c r="M6" s="452"/>
      <c r="N6" s="266"/>
      <c r="O6" s="70"/>
      <c r="P6" s="152"/>
      <c r="Q6" s="152"/>
      <c r="R6" s="70"/>
      <c r="S6" s="152"/>
      <c r="T6" s="70"/>
      <c r="U6" s="152"/>
      <c r="V6" s="152"/>
      <c r="W6" s="72"/>
      <c r="X6" s="398"/>
      <c r="Y6" s="152"/>
      <c r="Z6" s="152"/>
      <c r="AA6" s="233"/>
      <c r="AB6" s="241"/>
      <c r="AC6" s="285"/>
      <c r="AD6" s="152"/>
      <c r="AE6" s="70"/>
      <c r="AF6" s="167"/>
      <c r="AG6" s="156"/>
      <c r="AH6" s="155"/>
      <c r="AI6" s="157"/>
      <c r="AJ6" s="155"/>
      <c r="AK6" s="157"/>
      <c r="AL6" s="43"/>
      <c r="AM6" s="156"/>
      <c r="AN6" s="170"/>
      <c r="AO6" s="312"/>
      <c r="AP6" s="312"/>
      <c r="AQ6" s="331"/>
      <c r="AR6" s="189"/>
      <c r="AS6" s="182"/>
      <c r="AT6" s="158"/>
      <c r="AU6" s="158"/>
      <c r="AV6" s="196"/>
    </row>
    <row r="7" spans="1:48" s="213" customFormat="1" ht="51.65" customHeight="1" x14ac:dyDescent="0.3">
      <c r="A7" s="106" t="str">
        <f t="shared" ref="A7:A8" si="0">MID(E7,FIND("(Q",E7)+1,6)</f>
        <v>Q8c.01</v>
      </c>
      <c r="B7" s="109" t="s">
        <v>535</v>
      </c>
      <c r="C7" s="109"/>
      <c r="D7" s="112"/>
      <c r="E7" s="582" t="s">
        <v>808</v>
      </c>
      <c r="F7" s="582"/>
      <c r="G7" s="582"/>
      <c r="H7" s="582"/>
      <c r="I7" s="390" t="s">
        <v>859</v>
      </c>
      <c r="J7" s="449"/>
      <c r="K7" s="451"/>
      <c r="L7" s="451"/>
      <c r="M7" s="488"/>
      <c r="N7" s="267" t="s">
        <v>0</v>
      </c>
      <c r="O7" s="429" t="s">
        <v>1189</v>
      </c>
      <c r="P7" s="429"/>
      <c r="Q7" s="429"/>
      <c r="R7" s="235"/>
      <c r="S7" s="429"/>
      <c r="T7" s="235"/>
      <c r="U7" s="429"/>
      <c r="V7" s="429" t="str">
        <f>IF(AND(T7="",R7="",P7="",N7=""),"",IF(AND(T7="",R7="", P7=""),N7,IF(AND(T7="", R7="",P7&lt;&gt;""),P7,IF(AND(T7="",R7&lt;&gt;""),R7,T7))))</f>
        <v/>
      </c>
      <c r="W7" s="236"/>
      <c r="X7" s="398"/>
      <c r="Y7" s="152"/>
      <c r="Z7" s="152"/>
      <c r="AA7" s="233"/>
      <c r="AB7" s="242"/>
      <c r="AC7" s="242"/>
      <c r="AD7" s="238"/>
      <c r="AE7" s="237"/>
      <c r="AF7" s="240" t="str">
        <f>IF(AND(AD7="",AB7=""),"",IF(AND(AD7="",AB7&lt;&gt;""),AB7,IF(AND(AD7="",AB7&lt;&gt;""),AB7,AD7)))</f>
        <v/>
      </c>
      <c r="AG7" s="239"/>
      <c r="AH7" s="240"/>
      <c r="AI7" s="239"/>
      <c r="AJ7" s="240"/>
      <c r="AK7" s="239" t="str">
        <f>IF(AND(AI7="",AG7="",AF7=""),"",IF(AND(AI7="",AG7=""),AF7,IF(AND(AI7="",AG7&lt;&gt;""),AG7,IF(AND(AI7="",AG7&lt;&gt;""),AG7,AI7))))</f>
        <v/>
      </c>
      <c r="AL7" s="240"/>
      <c r="AM7" s="239"/>
      <c r="AN7" s="239"/>
      <c r="AO7" s="239"/>
      <c r="AP7" s="239" t="str">
        <f>IF(AND(AN7="",AL7="",AK7=""),".",IF(AND(AN7="",AL7=""),AK7,IF(AND(AN7="",AL7&lt;&gt;""),AL7,IF(AND(AN7="",AL7&lt;&gt;""),AL7,AN7))))</f>
        <v>.</v>
      </c>
      <c r="AQ7" s="282"/>
      <c r="AR7" s="189"/>
      <c r="AS7" s="182"/>
      <c r="AT7" s="158"/>
      <c r="AU7" s="158"/>
      <c r="AV7" s="196"/>
    </row>
    <row r="8" spans="1:48" s="213" customFormat="1" ht="57" customHeight="1" x14ac:dyDescent="0.3">
      <c r="A8" s="106" t="str">
        <f t="shared" si="0"/>
        <v>Q8c.02</v>
      </c>
      <c r="B8" s="109" t="s">
        <v>535</v>
      </c>
      <c r="C8" s="109"/>
      <c r="D8" s="112"/>
      <c r="E8" s="582" t="s">
        <v>809</v>
      </c>
      <c r="F8" s="582"/>
      <c r="G8" s="582"/>
      <c r="H8" s="582"/>
      <c r="I8" s="160" t="s">
        <v>855</v>
      </c>
      <c r="J8" s="449"/>
      <c r="K8" s="451"/>
      <c r="L8" s="451"/>
      <c r="M8" s="488"/>
      <c r="N8" s="267" t="s">
        <v>0</v>
      </c>
      <c r="O8" s="429" t="s">
        <v>1189</v>
      </c>
      <c r="P8" s="429"/>
      <c r="Q8" s="429"/>
      <c r="R8" s="235"/>
      <c r="S8" s="429"/>
      <c r="T8" s="235"/>
      <c r="U8" s="429"/>
      <c r="V8" s="429" t="str">
        <f t="shared" ref="V8:V70" si="1">IF(AND(T8="",R8="",P8="",N8=""),"",IF(AND(T8="",R8="", P8=""),N8,IF(AND(T8="", R8="",P8&lt;&gt;""),P8,IF(AND(T8="",R8&lt;&gt;""),R8,T8))))</f>
        <v/>
      </c>
      <c r="W8" s="236"/>
      <c r="X8" s="398"/>
      <c r="Y8" s="152"/>
      <c r="Z8" s="152"/>
      <c r="AA8" s="233"/>
      <c r="AB8" s="242"/>
      <c r="AC8" s="242"/>
      <c r="AD8" s="238"/>
      <c r="AE8" s="237"/>
      <c r="AF8" s="240" t="str">
        <f t="shared" ref="AF8:AF72" si="2">IF(AND(AD8="",AB8=""),"",IF(AND(AD8="",AB8&lt;&gt;""),AB8,IF(AND(AD8="",AB8&lt;&gt;""),AB8,AD8)))</f>
        <v/>
      </c>
      <c r="AG8" s="239"/>
      <c r="AH8" s="240"/>
      <c r="AI8" s="239"/>
      <c r="AJ8" s="240"/>
      <c r="AK8" s="239" t="str">
        <f t="shared" ref="AK8:AK72" si="3">IF(AND(AI8="",AG8="",AF8=""),"",IF(AND(AI8="",AG8=""),AF8,IF(AND(AI8="",AG8&lt;&gt;""),AG8,IF(AND(AI8="",AG8&lt;&gt;""),AG8,AI8))))</f>
        <v/>
      </c>
      <c r="AL8" s="240"/>
      <c r="AM8" s="239"/>
      <c r="AN8" s="240"/>
      <c r="AO8" s="239"/>
      <c r="AP8" s="239" t="str">
        <f t="shared" ref="AP8:AP72" si="4">IF(AND(AN8="",AL8="",AK8=""),".",IF(AND(AN8="",AL8=""),AK8,IF(AND(AN8="",AL8&lt;&gt;""),AL8,IF(AND(AN8="",AL8&lt;&gt;""),AL8,AN8))))</f>
        <v>.</v>
      </c>
      <c r="AQ8" s="282"/>
      <c r="AR8" s="189"/>
      <c r="AS8" s="182"/>
      <c r="AT8" s="158"/>
      <c r="AU8" s="158"/>
      <c r="AV8" s="196"/>
    </row>
    <row r="9" spans="1:48" ht="22.5" x14ac:dyDescent="0.25">
      <c r="A9" s="98" t="str">
        <f>MID(E9,FIND("(Q",E9)+1,6)</f>
        <v>Q8c.03</v>
      </c>
      <c r="B9" s="29" t="s">
        <v>88</v>
      </c>
      <c r="C9" s="69" t="s">
        <v>350</v>
      </c>
      <c r="D9" s="31"/>
      <c r="E9" s="568" t="s">
        <v>602</v>
      </c>
      <c r="F9" s="568"/>
      <c r="G9" s="568"/>
      <c r="H9" s="568"/>
      <c r="I9" s="413" t="s">
        <v>541</v>
      </c>
      <c r="J9" s="490"/>
      <c r="K9" s="491"/>
      <c r="L9" s="491"/>
      <c r="M9" s="456"/>
      <c r="N9" s="267" t="s">
        <v>20</v>
      </c>
      <c r="O9" s="429" t="str">
        <f t="shared" ref="O9:O16" si="5">IF(OR(B9="NI",B9="N"),"New question introduced in 2023 - Please answer this question for the year of the previous update in Column P",IF(B9="EC","Small changes were made to the question. Take extra care when validating the response in Column N. If necessary, please change your answer in Column P",""))</f>
        <v/>
      </c>
      <c r="P9" s="235"/>
      <c r="Q9" s="429"/>
      <c r="R9" s="235"/>
      <c r="S9" s="429"/>
      <c r="T9" s="235"/>
      <c r="U9" s="429"/>
      <c r="V9" s="429" t="str">
        <f t="shared" si="1"/>
        <v>yes</v>
      </c>
      <c r="W9" s="236"/>
      <c r="X9" s="398"/>
      <c r="Y9" s="152"/>
      <c r="Z9" s="152"/>
      <c r="AA9" s="233"/>
      <c r="AB9" s="242"/>
      <c r="AC9" s="242"/>
      <c r="AD9" s="238"/>
      <c r="AE9" s="237"/>
      <c r="AF9" s="284" t="str">
        <f t="shared" si="2"/>
        <v/>
      </c>
      <c r="AG9" s="239"/>
      <c r="AH9" s="240"/>
      <c r="AI9" s="239"/>
      <c r="AJ9" s="240"/>
      <c r="AK9" s="239" t="str">
        <f t="shared" si="3"/>
        <v/>
      </c>
      <c r="AL9" s="240"/>
      <c r="AM9" s="239"/>
      <c r="AN9" s="240"/>
      <c r="AO9" s="239"/>
      <c r="AP9" s="239" t="str">
        <f t="shared" si="4"/>
        <v>.</v>
      </c>
      <c r="AQ9" s="282"/>
      <c r="AR9" s="189"/>
      <c r="AS9" s="182"/>
      <c r="AT9" s="158"/>
      <c r="AU9" s="158"/>
      <c r="AV9" s="196"/>
    </row>
    <row r="10" spans="1:48" ht="97.5" customHeight="1" x14ac:dyDescent="0.25">
      <c r="A10" s="98" t="str">
        <f>MID(E10,FIND("(Q",E10)+1,7)</f>
        <v>Q8c.03a</v>
      </c>
      <c r="B10" s="29" t="s">
        <v>535</v>
      </c>
      <c r="C10" s="69"/>
      <c r="D10" s="31"/>
      <c r="E10" s="568" t="s">
        <v>604</v>
      </c>
      <c r="F10" s="568"/>
      <c r="G10" s="568"/>
      <c r="H10" s="568"/>
      <c r="I10" s="441" t="s">
        <v>1069</v>
      </c>
      <c r="J10" s="490"/>
      <c r="K10" s="491"/>
      <c r="L10" s="491"/>
      <c r="M10" s="456"/>
      <c r="N10" s="267" t="s">
        <v>0</v>
      </c>
      <c r="O10" s="429" t="str">
        <f t="shared" si="5"/>
        <v>New question introduced in 2023 - Please answer this question for the year of the previous update in Column P</v>
      </c>
      <c r="P10" s="235"/>
      <c r="Q10" s="429"/>
      <c r="R10" s="235"/>
      <c r="S10" s="429"/>
      <c r="T10" s="235"/>
      <c r="U10" s="429"/>
      <c r="V10" s="429" t="str">
        <f t="shared" si="1"/>
        <v/>
      </c>
      <c r="W10" s="236"/>
      <c r="X10" s="398"/>
      <c r="Y10" s="152"/>
      <c r="Z10" s="152"/>
      <c r="AA10" s="233"/>
      <c r="AB10" s="242"/>
      <c r="AC10" s="242"/>
      <c r="AD10" s="238"/>
      <c r="AE10" s="237"/>
      <c r="AF10" s="280" t="str">
        <f t="shared" si="2"/>
        <v/>
      </c>
      <c r="AG10" s="239"/>
      <c r="AH10" s="240"/>
      <c r="AI10" s="239"/>
      <c r="AJ10" s="240"/>
      <c r="AK10" s="239" t="str">
        <f t="shared" si="3"/>
        <v/>
      </c>
      <c r="AL10" s="240"/>
      <c r="AM10" s="239"/>
      <c r="AN10" s="240"/>
      <c r="AO10" s="239"/>
      <c r="AP10" s="239" t="str">
        <f t="shared" si="4"/>
        <v>.</v>
      </c>
      <c r="AQ10" s="282"/>
      <c r="AR10" s="189"/>
      <c r="AS10" s="172"/>
      <c r="AT10" s="158"/>
      <c r="AU10" s="158"/>
      <c r="AV10" s="196"/>
    </row>
    <row r="11" spans="1:48" ht="60" customHeight="1" x14ac:dyDescent="0.25">
      <c r="A11" s="98" t="str">
        <f t="shared" ref="A11:A12" si="6">MID(E11,FIND("(Q",E11)+1,6)</f>
        <v>Q8c.04</v>
      </c>
      <c r="B11" s="29" t="s">
        <v>535</v>
      </c>
      <c r="C11" s="69"/>
      <c r="D11" s="31"/>
      <c r="E11" s="568" t="s">
        <v>605</v>
      </c>
      <c r="F11" s="568"/>
      <c r="G11" s="568"/>
      <c r="H11" s="568"/>
      <c r="I11" s="637" t="s">
        <v>1070</v>
      </c>
      <c r="J11" s="490"/>
      <c r="K11" s="491"/>
      <c r="L11" s="491"/>
      <c r="M11" s="456"/>
      <c r="N11" s="267" t="s">
        <v>0</v>
      </c>
      <c r="O11" s="429"/>
      <c r="P11" s="235"/>
      <c r="Q11" s="429"/>
      <c r="R11" s="235"/>
      <c r="S11" s="429"/>
      <c r="T11" s="235"/>
      <c r="U11" s="429"/>
      <c r="V11" s="429" t="str">
        <f t="shared" si="1"/>
        <v/>
      </c>
      <c r="W11" s="236"/>
      <c r="X11" s="398"/>
      <c r="Y11" s="152"/>
      <c r="Z11" s="152"/>
      <c r="AA11" s="233"/>
      <c r="AB11" s="242"/>
      <c r="AC11" s="242"/>
      <c r="AD11" s="238"/>
      <c r="AE11" s="237"/>
      <c r="AF11" s="280" t="str">
        <f t="shared" si="2"/>
        <v/>
      </c>
      <c r="AG11" s="239"/>
      <c r="AH11" s="240"/>
      <c r="AI11" s="239"/>
      <c r="AJ11" s="240"/>
      <c r="AK11" s="239" t="str">
        <f t="shared" si="3"/>
        <v/>
      </c>
      <c r="AL11" s="240"/>
      <c r="AM11" s="239"/>
      <c r="AN11" s="240"/>
      <c r="AO11" s="239"/>
      <c r="AP11" s="239" t="str">
        <f t="shared" si="4"/>
        <v>.</v>
      </c>
      <c r="AQ11" s="282"/>
      <c r="AR11" s="189"/>
      <c r="AS11" s="172"/>
      <c r="AT11" s="158"/>
      <c r="AU11" s="158"/>
      <c r="AV11" s="196"/>
    </row>
    <row r="12" spans="1:48" ht="60" customHeight="1" x14ac:dyDescent="0.25">
      <c r="A12" s="98" t="str">
        <f t="shared" si="6"/>
        <v>Q8c.05</v>
      </c>
      <c r="B12" s="29" t="s">
        <v>535</v>
      </c>
      <c r="C12" s="69"/>
      <c r="D12" s="31"/>
      <c r="E12" s="568" t="s">
        <v>606</v>
      </c>
      <c r="F12" s="568"/>
      <c r="G12" s="568"/>
      <c r="H12" s="568"/>
      <c r="I12" s="636"/>
      <c r="J12" s="490"/>
      <c r="K12" s="491"/>
      <c r="L12" s="491"/>
      <c r="M12" s="456"/>
      <c r="N12" s="267" t="s">
        <v>0</v>
      </c>
      <c r="O12" s="429"/>
      <c r="P12" s="235"/>
      <c r="Q12" s="429"/>
      <c r="R12" s="235"/>
      <c r="S12" s="429"/>
      <c r="T12" s="235"/>
      <c r="U12" s="429"/>
      <c r="V12" s="429" t="str">
        <f t="shared" si="1"/>
        <v/>
      </c>
      <c r="W12" s="236"/>
      <c r="X12" s="398"/>
      <c r="Y12" s="152"/>
      <c r="Z12" s="152"/>
      <c r="AA12" s="233"/>
      <c r="AB12" s="242"/>
      <c r="AC12" s="242"/>
      <c r="AD12" s="238"/>
      <c r="AE12" s="237"/>
      <c r="AF12" s="280" t="str">
        <f t="shared" si="2"/>
        <v/>
      </c>
      <c r="AG12" s="239"/>
      <c r="AH12" s="240"/>
      <c r="AI12" s="239"/>
      <c r="AJ12" s="240"/>
      <c r="AK12" s="239" t="str">
        <f t="shared" si="3"/>
        <v/>
      </c>
      <c r="AL12" s="240"/>
      <c r="AM12" s="239"/>
      <c r="AN12" s="240"/>
      <c r="AO12" s="239"/>
      <c r="AP12" s="239" t="str">
        <f t="shared" si="4"/>
        <v>.</v>
      </c>
      <c r="AQ12" s="282"/>
      <c r="AR12" s="189"/>
      <c r="AS12" s="172"/>
      <c r="AT12" s="158"/>
      <c r="AU12" s="158"/>
      <c r="AV12" s="196"/>
    </row>
    <row r="13" spans="1:48" ht="60" customHeight="1" x14ac:dyDescent="0.25">
      <c r="A13" s="98" t="str">
        <f>MID(E13,FIND("(Q",E13)+1,6)</f>
        <v>Q8c.06</v>
      </c>
      <c r="B13" s="29" t="s">
        <v>88</v>
      </c>
      <c r="C13" s="30" t="s">
        <v>351</v>
      </c>
      <c r="D13" s="32"/>
      <c r="E13" s="568" t="s">
        <v>607</v>
      </c>
      <c r="F13" s="568"/>
      <c r="G13" s="568"/>
      <c r="H13" s="568"/>
      <c r="I13" s="636"/>
      <c r="J13" s="469"/>
      <c r="K13" s="470"/>
      <c r="L13" s="470"/>
      <c r="M13" s="458"/>
      <c r="N13" s="401" t="s">
        <v>781</v>
      </c>
      <c r="O13" s="429" t="str">
        <f t="shared" si="5"/>
        <v/>
      </c>
      <c r="P13" s="235"/>
      <c r="Q13" s="429"/>
      <c r="R13" s="235"/>
      <c r="S13" s="429"/>
      <c r="T13" s="235"/>
      <c r="U13" s="429"/>
      <c r="V13" s="429" t="str">
        <f t="shared" si="1"/>
        <v>Accountants</v>
      </c>
      <c r="W13" s="236"/>
      <c r="X13" s="398"/>
      <c r="Y13" s="152"/>
      <c r="Z13" s="152"/>
      <c r="AA13" s="233"/>
      <c r="AB13" s="242"/>
      <c r="AC13" s="242"/>
      <c r="AD13" s="238"/>
      <c r="AE13" s="237"/>
      <c r="AF13" s="280" t="str">
        <f t="shared" si="2"/>
        <v/>
      </c>
      <c r="AG13" s="239"/>
      <c r="AH13" s="240"/>
      <c r="AI13" s="239"/>
      <c r="AJ13" s="240"/>
      <c r="AK13" s="239" t="str">
        <f t="shared" si="3"/>
        <v/>
      </c>
      <c r="AL13" s="240"/>
      <c r="AM13" s="239"/>
      <c r="AN13" s="240"/>
      <c r="AO13" s="239"/>
      <c r="AP13" s="239" t="str">
        <f t="shared" si="4"/>
        <v>.</v>
      </c>
      <c r="AQ13" s="282"/>
      <c r="AR13" s="189"/>
      <c r="AS13" s="172"/>
      <c r="AT13" s="158"/>
      <c r="AU13" s="158"/>
      <c r="AV13" s="196"/>
    </row>
    <row r="14" spans="1:48" ht="94" customHeight="1" x14ac:dyDescent="0.25">
      <c r="A14" s="98" t="str">
        <f>MID(E14,FIND("(Q",E14)+1,6)</f>
        <v>Q8c.07</v>
      </c>
      <c r="B14" s="29" t="s">
        <v>88</v>
      </c>
      <c r="C14" s="30" t="s">
        <v>352</v>
      </c>
      <c r="D14" s="32"/>
      <c r="E14" s="568" t="s">
        <v>608</v>
      </c>
      <c r="F14" s="568"/>
      <c r="G14" s="568"/>
      <c r="H14" s="568"/>
      <c r="I14" s="636" t="s">
        <v>1062</v>
      </c>
      <c r="J14" s="449"/>
      <c r="K14" s="451"/>
      <c r="L14" s="451"/>
      <c r="M14" s="452"/>
      <c r="N14" s="267" t="s">
        <v>192</v>
      </c>
      <c r="O14" s="429" t="str">
        <f t="shared" si="5"/>
        <v/>
      </c>
      <c r="P14" s="235"/>
      <c r="Q14" s="429"/>
      <c r="R14" s="235"/>
      <c r="S14" s="429"/>
      <c r="T14" s="235"/>
      <c r="U14" s="429"/>
      <c r="V14" s="429" t="str">
        <f t="shared" si="1"/>
        <v>federal level/national level (for non-federal states)</v>
      </c>
      <c r="W14" s="236"/>
      <c r="X14" s="398"/>
      <c r="Y14" s="152"/>
      <c r="Z14" s="152"/>
      <c r="AA14" s="233"/>
      <c r="AB14" s="242"/>
      <c r="AC14" s="242"/>
      <c r="AD14" s="238"/>
      <c r="AE14" s="237"/>
      <c r="AF14" s="280" t="str">
        <f t="shared" si="2"/>
        <v/>
      </c>
      <c r="AG14" s="239"/>
      <c r="AH14" s="240"/>
      <c r="AI14" s="239"/>
      <c r="AJ14" s="240"/>
      <c r="AK14" s="239" t="str">
        <f t="shared" si="3"/>
        <v/>
      </c>
      <c r="AL14" s="240"/>
      <c r="AM14" s="239"/>
      <c r="AN14" s="240"/>
      <c r="AO14" s="239"/>
      <c r="AP14" s="239" t="str">
        <f t="shared" si="4"/>
        <v>.</v>
      </c>
      <c r="AQ14" s="282"/>
      <c r="AR14" s="189"/>
      <c r="AS14" s="172"/>
      <c r="AT14" s="158"/>
      <c r="AU14" s="158"/>
      <c r="AV14" s="196"/>
    </row>
    <row r="15" spans="1:48" ht="94" customHeight="1" x14ac:dyDescent="0.25">
      <c r="A15" s="98" t="str">
        <f>MID(E15,FIND("(Q",E15)+1,7)</f>
        <v>Q8c.07a</v>
      </c>
      <c r="B15" s="29" t="s">
        <v>535</v>
      </c>
      <c r="D15" s="32"/>
      <c r="E15" s="566" t="s">
        <v>700</v>
      </c>
      <c r="F15" s="566"/>
      <c r="G15" s="566"/>
      <c r="H15" s="566"/>
      <c r="I15" s="636"/>
      <c r="J15" s="449"/>
      <c r="K15" s="451"/>
      <c r="L15" s="451"/>
      <c r="M15" s="452"/>
      <c r="N15" s="267" t="s">
        <v>0</v>
      </c>
      <c r="O15" s="429" t="str">
        <f t="shared" si="5"/>
        <v>New question introduced in 2023 - Please answer this question for the year of the previous update in Column P</v>
      </c>
      <c r="P15" s="235"/>
      <c r="Q15" s="235"/>
      <c r="R15" s="235"/>
      <c r="S15" s="235"/>
      <c r="T15" s="235"/>
      <c r="U15" s="235"/>
      <c r="V15" s="429" t="str">
        <f t="shared" si="1"/>
        <v/>
      </c>
      <c r="W15" s="236"/>
      <c r="X15" s="398"/>
      <c r="Y15" s="152"/>
      <c r="Z15" s="152"/>
      <c r="AA15" s="233"/>
      <c r="AB15" s="242"/>
      <c r="AC15" s="242"/>
      <c r="AD15" s="238"/>
      <c r="AE15" s="237"/>
      <c r="AF15" s="284" t="str">
        <f t="shared" si="2"/>
        <v/>
      </c>
      <c r="AG15" s="239"/>
      <c r="AH15" s="240"/>
      <c r="AI15" s="239"/>
      <c r="AJ15" s="240"/>
      <c r="AK15" s="239" t="str">
        <f t="shared" si="3"/>
        <v/>
      </c>
      <c r="AL15" s="240"/>
      <c r="AM15" s="239"/>
      <c r="AN15" s="240"/>
      <c r="AO15" s="239"/>
      <c r="AP15" s="239" t="str">
        <f t="shared" si="4"/>
        <v>.</v>
      </c>
      <c r="AQ15" s="282"/>
      <c r="AR15" s="189"/>
      <c r="AS15" s="172"/>
      <c r="AT15" s="158"/>
      <c r="AU15" s="158"/>
      <c r="AV15" s="196"/>
    </row>
    <row r="16" spans="1:48" ht="318" customHeight="1" x14ac:dyDescent="0.25">
      <c r="A16" s="98" t="str">
        <f>MID(E16,FIND("(Q",E16)+1,6)</f>
        <v>Q8c.08</v>
      </c>
      <c r="B16" s="98" t="s">
        <v>88</v>
      </c>
      <c r="C16" s="29" t="s">
        <v>370</v>
      </c>
      <c r="D16" s="26"/>
      <c r="E16" s="562" t="s">
        <v>875</v>
      </c>
      <c r="F16" s="562"/>
      <c r="G16" s="562"/>
      <c r="H16" s="562"/>
      <c r="I16" s="413" t="s">
        <v>1203</v>
      </c>
      <c r="J16" s="420"/>
      <c r="K16" s="467"/>
      <c r="L16" s="467"/>
      <c r="M16" s="468"/>
      <c r="N16" s="375" t="s">
        <v>93</v>
      </c>
      <c r="O16" s="429" t="str">
        <f t="shared" si="5"/>
        <v/>
      </c>
      <c r="P16" s="235"/>
      <c r="Q16" s="429"/>
      <c r="R16" s="235"/>
      <c r="S16" s="429"/>
      <c r="T16" s="235"/>
      <c r="U16" s="429"/>
      <c r="V16" s="429" t="str">
        <f t="shared" si="1"/>
        <v>no special regulation</v>
      </c>
      <c r="W16" s="236"/>
      <c r="X16" s="398"/>
      <c r="Y16" s="152"/>
      <c r="Z16" s="152"/>
      <c r="AA16" s="233"/>
      <c r="AB16" s="242"/>
      <c r="AC16" s="242"/>
      <c r="AD16" s="238"/>
      <c r="AE16" s="237"/>
      <c r="AF16" s="280" t="str">
        <f t="shared" si="2"/>
        <v/>
      </c>
      <c r="AG16" s="239"/>
      <c r="AH16" s="240"/>
      <c r="AI16" s="283"/>
      <c r="AJ16" s="240"/>
      <c r="AK16" s="239" t="str">
        <f t="shared" si="3"/>
        <v/>
      </c>
      <c r="AL16" s="240"/>
      <c r="AM16" s="239"/>
      <c r="AN16" s="240"/>
      <c r="AO16" s="239"/>
      <c r="AP16" s="239" t="str">
        <f t="shared" si="4"/>
        <v>.</v>
      </c>
      <c r="AQ16" s="282"/>
      <c r="AR16" s="189"/>
      <c r="AS16" s="172"/>
      <c r="AT16" s="158"/>
      <c r="AU16" s="158"/>
      <c r="AV16" s="196"/>
    </row>
    <row r="17" spans="1:48" ht="60" customHeight="1" x14ac:dyDescent="0.25">
      <c r="D17" s="573" t="s">
        <v>609</v>
      </c>
      <c r="E17" s="579"/>
      <c r="F17" s="579"/>
      <c r="G17" s="579"/>
      <c r="H17" s="579"/>
      <c r="I17" s="407" t="s">
        <v>543</v>
      </c>
      <c r="J17" s="471"/>
      <c r="K17" s="472"/>
      <c r="L17" s="472"/>
      <c r="M17" s="461"/>
      <c r="N17" s="396" t="s">
        <v>0</v>
      </c>
      <c r="O17" s="41"/>
      <c r="P17" s="41"/>
      <c r="Q17" s="41"/>
      <c r="R17" s="41"/>
      <c r="S17" s="41"/>
      <c r="T17" s="41"/>
      <c r="U17" s="41"/>
      <c r="V17" s="157"/>
      <c r="W17" s="244"/>
      <c r="X17" s="398"/>
      <c r="Y17" s="152"/>
      <c r="Z17" s="152"/>
      <c r="AA17" s="233"/>
      <c r="AB17" s="368"/>
      <c r="AC17" s="359"/>
      <c r="AD17" s="156"/>
      <c r="AE17" s="246"/>
      <c r="AF17" s="278"/>
      <c r="AG17" s="156"/>
      <c r="AH17" s="155"/>
      <c r="AI17" s="157"/>
      <c r="AJ17" s="155"/>
      <c r="AK17" s="157"/>
      <c r="AL17" s="43"/>
      <c r="AM17" s="156"/>
      <c r="AN17" s="43"/>
      <c r="AO17" s="156"/>
      <c r="AP17" s="156"/>
      <c r="AQ17" s="279"/>
      <c r="AR17" s="193"/>
      <c r="AS17" s="172"/>
      <c r="AT17" s="158"/>
      <c r="AU17" s="158"/>
      <c r="AV17" s="196"/>
    </row>
    <row r="18" spans="1:48" ht="30" customHeight="1" x14ac:dyDescent="0.25">
      <c r="D18" s="25" t="s">
        <v>0</v>
      </c>
      <c r="E18" s="568" t="s">
        <v>44</v>
      </c>
      <c r="F18" s="568"/>
      <c r="G18" s="568"/>
      <c r="H18" s="568"/>
      <c r="I18" s="638" t="s">
        <v>1075</v>
      </c>
      <c r="J18" s="476"/>
      <c r="K18" s="477"/>
      <c r="L18" s="477"/>
      <c r="M18" s="463"/>
      <c r="N18" s="397" t="s">
        <v>0</v>
      </c>
      <c r="O18" s="246"/>
      <c r="P18" s="246"/>
      <c r="Q18" s="246"/>
      <c r="R18" s="246"/>
      <c r="S18" s="246"/>
      <c r="T18" s="246"/>
      <c r="U18" s="246"/>
      <c r="V18" s="157"/>
      <c r="W18" s="72"/>
      <c r="X18" s="464"/>
      <c r="Y18" s="157"/>
      <c r="Z18" s="157"/>
      <c r="AA18" s="247"/>
      <c r="AB18" s="377"/>
      <c r="AC18" s="241"/>
      <c r="AD18" s="156"/>
      <c r="AE18" s="246"/>
      <c r="AF18" s="278"/>
      <c r="AG18" s="156"/>
      <c r="AH18" s="155"/>
      <c r="AI18" s="157"/>
      <c r="AJ18" s="155"/>
      <c r="AK18" s="157"/>
      <c r="AL18" s="43"/>
      <c r="AM18" s="156"/>
      <c r="AN18" s="43"/>
      <c r="AO18" s="156"/>
      <c r="AP18" s="156"/>
      <c r="AQ18" s="279"/>
      <c r="AR18" s="189"/>
      <c r="AS18" s="172"/>
      <c r="AT18" s="158"/>
      <c r="AU18" s="158"/>
      <c r="AV18" s="196"/>
    </row>
    <row r="19" spans="1:48" ht="30" customHeight="1" x14ac:dyDescent="0.25">
      <c r="A19" s="30" t="str">
        <f>MID(E$18,FIND("(Q",E$18)+1,7)&amp;"_1"</f>
        <v>Q8c.1.1_1</v>
      </c>
      <c r="B19" s="30" t="s">
        <v>61</v>
      </c>
      <c r="C19" s="99" t="s">
        <v>353</v>
      </c>
      <c r="D19" s="25" t="s">
        <v>0</v>
      </c>
      <c r="E19" s="33" t="s">
        <v>0</v>
      </c>
      <c r="F19" s="585" t="s">
        <v>34</v>
      </c>
      <c r="G19" s="585"/>
      <c r="H19" s="585"/>
      <c r="I19" s="638"/>
      <c r="J19" s="478"/>
      <c r="K19" s="479"/>
      <c r="L19" s="479"/>
      <c r="M19" s="466"/>
      <c r="N19" s="267" t="s">
        <v>178</v>
      </c>
      <c r="O19" s="624" t="s">
        <v>902</v>
      </c>
      <c r="P19" s="248"/>
      <c r="Q19" s="411"/>
      <c r="R19" s="235"/>
      <c r="S19" s="429"/>
      <c r="T19" s="235"/>
      <c r="U19" s="411"/>
      <c r="V19" s="411" t="str">
        <f t="shared" si="1"/>
        <v>no exclusive right</v>
      </c>
      <c r="W19" s="236"/>
      <c r="X19" s="398"/>
      <c r="Y19" s="152"/>
      <c r="Z19" s="152"/>
      <c r="AA19" s="233"/>
      <c r="AB19" s="242"/>
      <c r="AC19" s="242"/>
      <c r="AD19" s="238"/>
      <c r="AE19" s="237"/>
      <c r="AF19" s="280" t="str">
        <f t="shared" si="2"/>
        <v/>
      </c>
      <c r="AG19" s="239"/>
      <c r="AH19" s="240"/>
      <c r="AI19" s="239"/>
      <c r="AJ19" s="281"/>
      <c r="AK19" s="239" t="str">
        <f t="shared" si="3"/>
        <v/>
      </c>
      <c r="AL19" s="240"/>
      <c r="AM19" s="239"/>
      <c r="AN19" s="240"/>
      <c r="AO19" s="239"/>
      <c r="AP19" s="239" t="str">
        <f t="shared" si="4"/>
        <v>.</v>
      </c>
      <c r="AQ19" s="282"/>
      <c r="AR19" s="189"/>
      <c r="AS19" s="172"/>
      <c r="AT19" s="158"/>
      <c r="AU19" s="158"/>
      <c r="AV19" s="196"/>
    </row>
    <row r="20" spans="1:48" ht="30" customHeight="1" x14ac:dyDescent="0.25">
      <c r="A20" s="30" t="str">
        <f>MID(E$18,FIND("(Q",E$18)+1,7)&amp;"_2"</f>
        <v>Q8c.1.1_2</v>
      </c>
      <c r="B20" s="30" t="s">
        <v>61</v>
      </c>
      <c r="C20" s="99" t="s">
        <v>354</v>
      </c>
      <c r="D20" s="25" t="s">
        <v>0</v>
      </c>
      <c r="E20" s="33" t="s">
        <v>0</v>
      </c>
      <c r="F20" s="585" t="s">
        <v>35</v>
      </c>
      <c r="G20" s="585"/>
      <c r="H20" s="639"/>
      <c r="I20" s="638"/>
      <c r="J20" s="478"/>
      <c r="K20" s="479"/>
      <c r="L20" s="479"/>
      <c r="M20" s="466"/>
      <c r="N20" s="267" t="s">
        <v>178</v>
      </c>
      <c r="O20" s="624"/>
      <c r="P20" s="248"/>
      <c r="Q20" s="411"/>
      <c r="R20" s="235"/>
      <c r="S20" s="429"/>
      <c r="T20" s="235"/>
      <c r="U20" s="411"/>
      <c r="V20" s="411" t="str">
        <f t="shared" si="1"/>
        <v>no exclusive right</v>
      </c>
      <c r="W20" s="236"/>
      <c r="X20" s="398"/>
      <c r="Y20" s="152"/>
      <c r="Z20" s="152"/>
      <c r="AA20" s="233"/>
      <c r="AB20" s="242"/>
      <c r="AC20" s="242"/>
      <c r="AD20" s="238"/>
      <c r="AE20" s="237"/>
      <c r="AF20" s="280" t="str">
        <f t="shared" si="2"/>
        <v/>
      </c>
      <c r="AG20" s="239"/>
      <c r="AH20" s="240"/>
      <c r="AI20" s="283"/>
      <c r="AJ20" s="281"/>
      <c r="AK20" s="239" t="str">
        <f t="shared" si="3"/>
        <v/>
      </c>
      <c r="AL20" s="240"/>
      <c r="AM20" s="239"/>
      <c r="AN20" s="240"/>
      <c r="AO20" s="239"/>
      <c r="AP20" s="239" t="str">
        <f t="shared" si="4"/>
        <v>.</v>
      </c>
      <c r="AQ20" s="282"/>
      <c r="AR20" s="189"/>
      <c r="AS20" s="172"/>
      <c r="AT20" s="158"/>
      <c r="AU20" s="158"/>
      <c r="AV20" s="196"/>
    </row>
    <row r="21" spans="1:48" ht="30" customHeight="1" x14ac:dyDescent="0.25">
      <c r="A21" s="30" t="str">
        <f>MID(E$18,FIND("(Q",E$18)+1,7)&amp;"_3"</f>
        <v>Q8c.1.1_3</v>
      </c>
      <c r="B21" s="30" t="s">
        <v>61</v>
      </c>
      <c r="C21" s="99" t="s">
        <v>355</v>
      </c>
      <c r="D21" s="25"/>
      <c r="E21" s="33"/>
      <c r="F21" s="568" t="s">
        <v>3</v>
      </c>
      <c r="G21" s="568"/>
      <c r="H21" s="568"/>
      <c r="I21" s="638"/>
      <c r="J21" s="478"/>
      <c r="K21" s="479"/>
      <c r="L21" s="479"/>
      <c r="M21" s="466"/>
      <c r="N21" s="267" t="s">
        <v>178</v>
      </c>
      <c r="O21" s="624"/>
      <c r="P21" s="248"/>
      <c r="Q21" s="411"/>
      <c r="R21" s="235"/>
      <c r="S21" s="429"/>
      <c r="T21" s="235"/>
      <c r="U21" s="411"/>
      <c r="V21" s="411" t="str">
        <f t="shared" si="1"/>
        <v>no exclusive right</v>
      </c>
      <c r="W21" s="236"/>
      <c r="X21" s="398"/>
      <c r="Y21" s="152"/>
      <c r="Z21" s="152"/>
      <c r="AA21" s="233"/>
      <c r="AB21" s="242"/>
      <c r="AC21" s="242"/>
      <c r="AD21" s="238"/>
      <c r="AE21" s="237"/>
      <c r="AF21" s="280" t="str">
        <f t="shared" si="2"/>
        <v/>
      </c>
      <c r="AG21" s="239"/>
      <c r="AH21" s="240"/>
      <c r="AI21" s="283"/>
      <c r="AJ21" s="281"/>
      <c r="AK21" s="239" t="str">
        <f t="shared" si="3"/>
        <v/>
      </c>
      <c r="AL21" s="240"/>
      <c r="AM21" s="239"/>
      <c r="AN21" s="240"/>
      <c r="AO21" s="239"/>
      <c r="AP21" s="239" t="str">
        <f t="shared" si="4"/>
        <v>.</v>
      </c>
      <c r="AQ21" s="282"/>
      <c r="AR21" s="189"/>
      <c r="AS21" s="172"/>
      <c r="AT21" s="158"/>
      <c r="AU21" s="158"/>
      <c r="AV21" s="196"/>
    </row>
    <row r="22" spans="1:48" ht="30" customHeight="1" x14ac:dyDescent="0.25">
      <c r="A22" s="30" t="str">
        <f>MID(E$18,FIND("(Q",E$18)+1,7)&amp;"_4"</f>
        <v>Q8c.1.1_4</v>
      </c>
      <c r="B22" s="30" t="s">
        <v>61</v>
      </c>
      <c r="C22" s="99" t="s">
        <v>356</v>
      </c>
      <c r="D22" s="25" t="s">
        <v>0</v>
      </c>
      <c r="E22" s="33" t="s">
        <v>0</v>
      </c>
      <c r="F22" s="585" t="s">
        <v>36</v>
      </c>
      <c r="G22" s="585"/>
      <c r="H22" s="639"/>
      <c r="I22" s="638"/>
      <c r="J22" s="478"/>
      <c r="K22" s="479"/>
      <c r="L22" s="479"/>
      <c r="M22" s="466"/>
      <c r="N22" s="267" t="s">
        <v>178</v>
      </c>
      <c r="O22" s="624"/>
      <c r="P22" s="248"/>
      <c r="Q22" s="411"/>
      <c r="R22" s="235"/>
      <c r="S22" s="429"/>
      <c r="T22" s="235"/>
      <c r="U22" s="411"/>
      <c r="V22" s="411" t="str">
        <f t="shared" si="1"/>
        <v>no exclusive right</v>
      </c>
      <c r="W22" s="236"/>
      <c r="X22" s="398"/>
      <c r="Y22" s="152"/>
      <c r="Z22" s="152"/>
      <c r="AA22" s="233"/>
      <c r="AB22" s="242"/>
      <c r="AC22" s="242"/>
      <c r="AD22" s="238"/>
      <c r="AE22" s="237"/>
      <c r="AF22" s="280" t="str">
        <f t="shared" si="2"/>
        <v/>
      </c>
      <c r="AG22" s="239"/>
      <c r="AH22" s="240"/>
      <c r="AI22" s="239"/>
      <c r="AJ22" s="281"/>
      <c r="AK22" s="239" t="str">
        <f t="shared" si="3"/>
        <v/>
      </c>
      <c r="AL22" s="240"/>
      <c r="AM22" s="239"/>
      <c r="AN22" s="240"/>
      <c r="AO22" s="239"/>
      <c r="AP22" s="239" t="str">
        <f t="shared" si="4"/>
        <v>.</v>
      </c>
      <c r="AQ22" s="282"/>
      <c r="AR22" s="189"/>
      <c r="AS22" s="172"/>
      <c r="AT22" s="158"/>
      <c r="AU22" s="158"/>
      <c r="AV22" s="196"/>
    </row>
    <row r="23" spans="1:48" ht="30" customHeight="1" x14ac:dyDescent="0.25">
      <c r="A23" s="30" t="str">
        <f>MID(E$18,FIND("(Q",E$18)+1,7)&amp;"_5"</f>
        <v>Q8c.1.1_5</v>
      </c>
      <c r="B23" s="30" t="s">
        <v>61</v>
      </c>
      <c r="C23" s="99" t="s">
        <v>357</v>
      </c>
      <c r="D23" s="25" t="s">
        <v>0</v>
      </c>
      <c r="E23" s="33" t="s">
        <v>0</v>
      </c>
      <c r="F23" s="585" t="s">
        <v>37</v>
      </c>
      <c r="G23" s="585"/>
      <c r="H23" s="639"/>
      <c r="I23" s="638"/>
      <c r="J23" s="478"/>
      <c r="K23" s="479"/>
      <c r="L23" s="479"/>
      <c r="M23" s="466"/>
      <c r="N23" s="267" t="s">
        <v>178</v>
      </c>
      <c r="O23" s="624"/>
      <c r="P23" s="248"/>
      <c r="Q23" s="411"/>
      <c r="R23" s="235"/>
      <c r="S23" s="429"/>
      <c r="T23" s="235"/>
      <c r="U23" s="411"/>
      <c r="V23" s="411" t="str">
        <f t="shared" si="1"/>
        <v>no exclusive right</v>
      </c>
      <c r="W23" s="236"/>
      <c r="X23" s="398"/>
      <c r="Y23" s="152"/>
      <c r="Z23" s="152"/>
      <c r="AA23" s="233"/>
      <c r="AB23" s="242"/>
      <c r="AC23" s="242"/>
      <c r="AD23" s="238"/>
      <c r="AE23" s="237"/>
      <c r="AF23" s="280" t="str">
        <f t="shared" si="2"/>
        <v/>
      </c>
      <c r="AG23" s="239"/>
      <c r="AH23" s="240"/>
      <c r="AI23" s="239"/>
      <c r="AJ23" s="281"/>
      <c r="AK23" s="239" t="str">
        <f t="shared" si="3"/>
        <v/>
      </c>
      <c r="AL23" s="240"/>
      <c r="AM23" s="239"/>
      <c r="AN23" s="240"/>
      <c r="AO23" s="239"/>
      <c r="AP23" s="239" t="str">
        <f t="shared" si="4"/>
        <v>.</v>
      </c>
      <c r="AQ23" s="282"/>
      <c r="AR23" s="189"/>
      <c r="AS23" s="172"/>
      <c r="AT23" s="158"/>
      <c r="AU23" s="158"/>
      <c r="AV23" s="196"/>
    </row>
    <row r="24" spans="1:48" ht="30" customHeight="1" x14ac:dyDescent="0.25">
      <c r="A24" s="30" t="str">
        <f>MID(E$18,FIND("(Q",E$18)+1,7)&amp;"_6"</f>
        <v>Q8c.1.1_6</v>
      </c>
      <c r="B24" s="30" t="s">
        <v>61</v>
      </c>
      <c r="C24" s="99" t="s">
        <v>358</v>
      </c>
      <c r="D24" s="25" t="s">
        <v>0</v>
      </c>
      <c r="E24" s="33" t="s">
        <v>0</v>
      </c>
      <c r="F24" s="585" t="s">
        <v>38</v>
      </c>
      <c r="G24" s="585"/>
      <c r="H24" s="639"/>
      <c r="I24" s="638"/>
      <c r="J24" s="478"/>
      <c r="K24" s="479"/>
      <c r="L24" s="479"/>
      <c r="M24" s="466"/>
      <c r="N24" s="267" t="s">
        <v>178</v>
      </c>
      <c r="O24" s="624"/>
      <c r="P24" s="248"/>
      <c r="Q24" s="411"/>
      <c r="R24" s="235"/>
      <c r="S24" s="429"/>
      <c r="T24" s="235"/>
      <c r="U24" s="411"/>
      <c r="V24" s="411" t="str">
        <f t="shared" si="1"/>
        <v>no exclusive right</v>
      </c>
      <c r="W24" s="236"/>
      <c r="X24" s="398"/>
      <c r="Y24" s="152"/>
      <c r="Z24" s="152"/>
      <c r="AA24" s="233"/>
      <c r="AB24" s="242"/>
      <c r="AC24" s="242"/>
      <c r="AD24" s="238"/>
      <c r="AE24" s="237"/>
      <c r="AF24" s="280" t="str">
        <f t="shared" si="2"/>
        <v/>
      </c>
      <c r="AG24" s="239"/>
      <c r="AH24" s="240"/>
      <c r="AI24" s="283"/>
      <c r="AJ24" s="281"/>
      <c r="AK24" s="239" t="str">
        <f t="shared" si="3"/>
        <v/>
      </c>
      <c r="AL24" s="240"/>
      <c r="AM24" s="239"/>
      <c r="AN24" s="240"/>
      <c r="AO24" s="239"/>
      <c r="AP24" s="239" t="str">
        <f t="shared" si="4"/>
        <v>.</v>
      </c>
      <c r="AQ24" s="282"/>
      <c r="AR24" s="189"/>
      <c r="AS24" s="172"/>
      <c r="AT24" s="158"/>
      <c r="AU24" s="158"/>
      <c r="AV24" s="196"/>
    </row>
    <row r="25" spans="1:48" ht="30" customHeight="1" x14ac:dyDescent="0.25">
      <c r="A25" s="30" t="str">
        <f>MID(E$18,FIND("(Q",E$18)+1,7)&amp;"_7"</f>
        <v>Q8c.1.1_7</v>
      </c>
      <c r="B25" s="30" t="s">
        <v>61</v>
      </c>
      <c r="C25" s="99" t="s">
        <v>359</v>
      </c>
      <c r="D25" s="25" t="s">
        <v>0</v>
      </c>
      <c r="E25" s="33" t="s">
        <v>0</v>
      </c>
      <c r="F25" s="585" t="s">
        <v>39</v>
      </c>
      <c r="G25" s="585"/>
      <c r="H25" s="639"/>
      <c r="I25" s="638"/>
      <c r="J25" s="478"/>
      <c r="K25" s="479"/>
      <c r="L25" s="479"/>
      <c r="M25" s="466"/>
      <c r="N25" s="267" t="s">
        <v>178</v>
      </c>
      <c r="O25" s="624"/>
      <c r="P25" s="248"/>
      <c r="Q25" s="411"/>
      <c r="R25" s="235"/>
      <c r="S25" s="429"/>
      <c r="T25" s="235"/>
      <c r="U25" s="411"/>
      <c r="V25" s="411" t="str">
        <f t="shared" si="1"/>
        <v>no exclusive right</v>
      </c>
      <c r="W25" s="236"/>
      <c r="X25" s="398"/>
      <c r="Y25" s="152"/>
      <c r="Z25" s="152"/>
      <c r="AA25" s="233"/>
      <c r="AB25" s="242"/>
      <c r="AC25" s="242"/>
      <c r="AD25" s="238"/>
      <c r="AE25" s="237"/>
      <c r="AF25" s="280" t="str">
        <f t="shared" si="2"/>
        <v/>
      </c>
      <c r="AG25" s="239"/>
      <c r="AH25" s="240"/>
      <c r="AI25" s="283"/>
      <c r="AJ25" s="281"/>
      <c r="AK25" s="239" t="str">
        <f t="shared" si="3"/>
        <v/>
      </c>
      <c r="AL25" s="240"/>
      <c r="AM25" s="239"/>
      <c r="AN25" s="240"/>
      <c r="AO25" s="239"/>
      <c r="AP25" s="239" t="str">
        <f t="shared" si="4"/>
        <v>.</v>
      </c>
      <c r="AQ25" s="282"/>
      <c r="AR25" s="189"/>
      <c r="AS25" s="172"/>
      <c r="AT25" s="158"/>
      <c r="AU25" s="158"/>
      <c r="AV25" s="196"/>
    </row>
    <row r="26" spans="1:48" ht="30" customHeight="1" x14ac:dyDescent="0.25">
      <c r="A26" s="30" t="str">
        <f>MID(E$18,FIND("(Q",E$18)+1,7)&amp;"_8"</f>
        <v>Q8c.1.1_8</v>
      </c>
      <c r="B26" s="30" t="s">
        <v>61</v>
      </c>
      <c r="C26" s="99" t="s">
        <v>360</v>
      </c>
      <c r="D26" s="25"/>
      <c r="E26" s="33"/>
      <c r="F26" s="585" t="s">
        <v>5</v>
      </c>
      <c r="G26" s="585"/>
      <c r="H26" s="639"/>
      <c r="I26" s="638"/>
      <c r="J26" s="478"/>
      <c r="K26" s="479"/>
      <c r="L26" s="479"/>
      <c r="M26" s="466"/>
      <c r="N26" s="267" t="s">
        <v>178</v>
      </c>
      <c r="O26" s="624"/>
      <c r="P26" s="248"/>
      <c r="Q26" s="411"/>
      <c r="R26" s="235"/>
      <c r="S26" s="429"/>
      <c r="T26" s="235"/>
      <c r="U26" s="411"/>
      <c r="V26" s="411" t="str">
        <f t="shared" si="1"/>
        <v>no exclusive right</v>
      </c>
      <c r="W26" s="236"/>
      <c r="X26" s="398"/>
      <c r="Y26" s="152"/>
      <c r="Z26" s="152"/>
      <c r="AA26" s="233"/>
      <c r="AB26" s="242"/>
      <c r="AC26" s="242"/>
      <c r="AD26" s="238"/>
      <c r="AE26" s="237"/>
      <c r="AF26" s="280" t="str">
        <f t="shared" si="2"/>
        <v/>
      </c>
      <c r="AG26" s="239"/>
      <c r="AH26" s="240"/>
      <c r="AI26" s="283"/>
      <c r="AJ26" s="281"/>
      <c r="AK26" s="239" t="str">
        <f t="shared" si="3"/>
        <v/>
      </c>
      <c r="AL26" s="240"/>
      <c r="AM26" s="239"/>
      <c r="AN26" s="240"/>
      <c r="AO26" s="239"/>
      <c r="AP26" s="239" t="str">
        <f t="shared" si="4"/>
        <v>.</v>
      </c>
      <c r="AQ26" s="282"/>
      <c r="AR26" s="189"/>
      <c r="AS26" s="172"/>
      <c r="AT26" s="158"/>
      <c r="AU26" s="158"/>
      <c r="AV26" s="196"/>
    </row>
    <row r="27" spans="1:48" ht="30" customHeight="1" x14ac:dyDescent="0.25">
      <c r="A27" s="30" t="str">
        <f>MID(E$18,FIND("(Q",E$18)+1,7)&amp;"_9"</f>
        <v>Q8c.1.1_9</v>
      </c>
      <c r="B27" s="30" t="s">
        <v>61</v>
      </c>
      <c r="C27" s="99" t="s">
        <v>361</v>
      </c>
      <c r="D27" s="25" t="s">
        <v>0</v>
      </c>
      <c r="E27" s="33" t="s">
        <v>0</v>
      </c>
      <c r="F27" s="585" t="s">
        <v>40</v>
      </c>
      <c r="G27" s="585"/>
      <c r="H27" s="639"/>
      <c r="I27" s="638"/>
      <c r="J27" s="478"/>
      <c r="K27" s="479"/>
      <c r="L27" s="479"/>
      <c r="M27" s="466"/>
      <c r="N27" s="267" t="s">
        <v>178</v>
      </c>
      <c r="O27" s="624"/>
      <c r="P27" s="248"/>
      <c r="Q27" s="411"/>
      <c r="R27" s="235"/>
      <c r="S27" s="429"/>
      <c r="T27" s="235"/>
      <c r="U27" s="411"/>
      <c r="V27" s="411" t="str">
        <f t="shared" si="1"/>
        <v>no exclusive right</v>
      </c>
      <c r="W27" s="236"/>
      <c r="X27" s="398"/>
      <c r="Y27" s="152"/>
      <c r="Z27" s="152"/>
      <c r="AA27" s="233"/>
      <c r="AB27" s="242"/>
      <c r="AC27" s="242"/>
      <c r="AD27" s="238"/>
      <c r="AE27" s="237"/>
      <c r="AF27" s="280" t="str">
        <f t="shared" si="2"/>
        <v/>
      </c>
      <c r="AG27" s="239"/>
      <c r="AH27" s="240"/>
      <c r="AI27" s="283"/>
      <c r="AJ27" s="281"/>
      <c r="AK27" s="239" t="str">
        <f t="shared" si="3"/>
        <v/>
      </c>
      <c r="AL27" s="240"/>
      <c r="AM27" s="239"/>
      <c r="AN27" s="240"/>
      <c r="AO27" s="239"/>
      <c r="AP27" s="239" t="str">
        <f t="shared" si="4"/>
        <v>.</v>
      </c>
      <c r="AQ27" s="282"/>
      <c r="AR27" s="189"/>
      <c r="AS27" s="172"/>
      <c r="AT27" s="158"/>
      <c r="AU27" s="158"/>
      <c r="AV27" s="196"/>
    </row>
    <row r="28" spans="1:48" ht="30" customHeight="1" x14ac:dyDescent="0.25">
      <c r="A28" s="30" t="str">
        <f>MID(E$18,FIND("(Q",E$18)+1,7)&amp;"_10"</f>
        <v>Q8c.1.1_10</v>
      </c>
      <c r="B28" s="30" t="s">
        <v>61</v>
      </c>
      <c r="C28" s="99" t="s">
        <v>362</v>
      </c>
      <c r="D28" s="25" t="s">
        <v>0</v>
      </c>
      <c r="E28" s="33" t="s">
        <v>0</v>
      </c>
      <c r="F28" s="33" t="s">
        <v>41</v>
      </c>
      <c r="G28" s="33"/>
      <c r="H28" s="412"/>
      <c r="I28" s="638"/>
      <c r="J28" s="478"/>
      <c r="K28" s="479"/>
      <c r="L28" s="479"/>
      <c r="M28" s="466"/>
      <c r="N28" s="267" t="s">
        <v>178</v>
      </c>
      <c r="O28" s="624"/>
      <c r="P28" s="248"/>
      <c r="Q28" s="411"/>
      <c r="R28" s="235"/>
      <c r="S28" s="429"/>
      <c r="T28" s="235"/>
      <c r="U28" s="411"/>
      <c r="V28" s="411" t="str">
        <f t="shared" si="1"/>
        <v>no exclusive right</v>
      </c>
      <c r="W28" s="236"/>
      <c r="X28" s="398"/>
      <c r="Y28" s="152"/>
      <c r="Z28" s="152"/>
      <c r="AA28" s="233"/>
      <c r="AB28" s="242"/>
      <c r="AC28" s="242"/>
      <c r="AD28" s="238"/>
      <c r="AE28" s="237"/>
      <c r="AF28" s="280" t="str">
        <f t="shared" si="2"/>
        <v/>
      </c>
      <c r="AG28" s="239"/>
      <c r="AH28" s="240"/>
      <c r="AI28" s="283"/>
      <c r="AJ28" s="281"/>
      <c r="AK28" s="239" t="str">
        <f t="shared" si="3"/>
        <v/>
      </c>
      <c r="AL28" s="240"/>
      <c r="AM28" s="239"/>
      <c r="AN28" s="240"/>
      <c r="AO28" s="239"/>
      <c r="AP28" s="239" t="str">
        <f t="shared" si="4"/>
        <v>.</v>
      </c>
      <c r="AQ28" s="282"/>
      <c r="AR28" s="189"/>
      <c r="AS28" s="172"/>
      <c r="AT28" s="158"/>
      <c r="AU28" s="158"/>
      <c r="AV28" s="196"/>
    </row>
    <row r="29" spans="1:48" ht="30" customHeight="1" x14ac:dyDescent="0.25">
      <c r="A29" s="30" t="str">
        <f>MID(E$18,FIND("(Q",E$18)+1,7)&amp;"_11"</f>
        <v>Q8c.1.1_11</v>
      </c>
      <c r="B29" s="30" t="s">
        <v>61</v>
      </c>
      <c r="C29" s="99" t="s">
        <v>363</v>
      </c>
      <c r="D29" s="25" t="s">
        <v>0</v>
      </c>
      <c r="E29" s="33" t="s">
        <v>0</v>
      </c>
      <c r="F29" s="568" t="s">
        <v>42</v>
      </c>
      <c r="G29" s="568"/>
      <c r="H29" s="568"/>
      <c r="I29" s="638"/>
      <c r="J29" s="478"/>
      <c r="K29" s="479"/>
      <c r="L29" s="479"/>
      <c r="M29" s="466"/>
      <c r="N29" s="267" t="s">
        <v>178</v>
      </c>
      <c r="O29" s="624"/>
      <c r="P29" s="248"/>
      <c r="Q29" s="411"/>
      <c r="R29" s="235"/>
      <c r="S29" s="429"/>
      <c r="T29" s="235"/>
      <c r="U29" s="411"/>
      <c r="V29" s="411" t="str">
        <f t="shared" si="1"/>
        <v>no exclusive right</v>
      </c>
      <c r="W29" s="236"/>
      <c r="X29" s="398"/>
      <c r="Y29" s="152"/>
      <c r="Z29" s="152"/>
      <c r="AA29" s="233"/>
      <c r="AB29" s="242"/>
      <c r="AC29" s="242"/>
      <c r="AD29" s="238"/>
      <c r="AE29" s="237"/>
      <c r="AF29" s="280" t="str">
        <f t="shared" si="2"/>
        <v/>
      </c>
      <c r="AG29" s="239"/>
      <c r="AH29" s="240"/>
      <c r="AI29" s="283"/>
      <c r="AJ29" s="281"/>
      <c r="AK29" s="239" t="str">
        <f t="shared" si="3"/>
        <v/>
      </c>
      <c r="AL29" s="240"/>
      <c r="AM29" s="239"/>
      <c r="AN29" s="240"/>
      <c r="AO29" s="239"/>
      <c r="AP29" s="239" t="str">
        <f t="shared" si="4"/>
        <v>.</v>
      </c>
      <c r="AQ29" s="282"/>
      <c r="AR29" s="189"/>
      <c r="AS29" s="172"/>
      <c r="AT29" s="158"/>
      <c r="AU29" s="158"/>
      <c r="AV29" s="196"/>
    </row>
    <row r="30" spans="1:48" ht="30" customHeight="1" x14ac:dyDescent="0.25">
      <c r="A30" s="30" t="str">
        <f>MID(E$18,FIND("(Q",E$18)+1,7)&amp;"_12"</f>
        <v>Q8c.1.1_12</v>
      </c>
      <c r="B30" s="30" t="s">
        <v>61</v>
      </c>
      <c r="C30" s="99" t="s">
        <v>364</v>
      </c>
      <c r="D30" s="25" t="s">
        <v>0</v>
      </c>
      <c r="E30" s="33" t="s">
        <v>0</v>
      </c>
      <c r="F30" s="33" t="s">
        <v>43</v>
      </c>
      <c r="G30" s="33"/>
      <c r="H30" s="412"/>
      <c r="I30" s="638"/>
      <c r="J30" s="478"/>
      <c r="K30" s="479"/>
      <c r="L30" s="479"/>
      <c r="M30" s="466"/>
      <c r="N30" s="267" t="s">
        <v>178</v>
      </c>
      <c r="O30" s="624"/>
      <c r="P30" s="248"/>
      <c r="Q30" s="411"/>
      <c r="R30" s="235"/>
      <c r="S30" s="429"/>
      <c r="T30" s="235"/>
      <c r="U30" s="411"/>
      <c r="V30" s="411" t="str">
        <f t="shared" si="1"/>
        <v>no exclusive right</v>
      </c>
      <c r="W30" s="236"/>
      <c r="X30" s="398"/>
      <c r="Y30" s="152"/>
      <c r="Z30" s="152"/>
      <c r="AA30" s="233"/>
      <c r="AB30" s="242"/>
      <c r="AC30" s="242"/>
      <c r="AD30" s="238"/>
      <c r="AE30" s="237"/>
      <c r="AF30" s="280" t="str">
        <f t="shared" si="2"/>
        <v/>
      </c>
      <c r="AG30" s="239"/>
      <c r="AH30" s="240"/>
      <c r="AI30" s="283"/>
      <c r="AJ30" s="281"/>
      <c r="AK30" s="239" t="str">
        <f t="shared" si="3"/>
        <v/>
      </c>
      <c r="AL30" s="240"/>
      <c r="AM30" s="239"/>
      <c r="AN30" s="240"/>
      <c r="AO30" s="239"/>
      <c r="AP30" s="239" t="str">
        <f t="shared" si="4"/>
        <v>.</v>
      </c>
      <c r="AQ30" s="282"/>
      <c r="AR30" s="189"/>
      <c r="AS30" s="172"/>
      <c r="AT30" s="158"/>
      <c r="AU30" s="158"/>
      <c r="AV30" s="196"/>
    </row>
    <row r="31" spans="1:48" ht="30" customHeight="1" x14ac:dyDescent="0.25">
      <c r="A31" s="30" t="str">
        <f>MID(E$18,FIND("(Q",E$18)+1,7)&amp;"_13"</f>
        <v>Q8c.1.1_13</v>
      </c>
      <c r="B31" s="30" t="s">
        <v>61</v>
      </c>
      <c r="C31" s="99" t="s">
        <v>365</v>
      </c>
      <c r="D31" s="25"/>
      <c r="E31" s="33"/>
      <c r="F31" s="33" t="s">
        <v>4</v>
      </c>
      <c r="G31" s="33"/>
      <c r="H31" s="412"/>
      <c r="I31" s="638"/>
      <c r="J31" s="478"/>
      <c r="K31" s="479"/>
      <c r="L31" s="479"/>
      <c r="M31" s="466"/>
      <c r="N31" s="267" t="s">
        <v>178</v>
      </c>
      <c r="O31" s="624"/>
      <c r="P31" s="248"/>
      <c r="Q31" s="411"/>
      <c r="R31" s="235"/>
      <c r="S31" s="429"/>
      <c r="T31" s="235"/>
      <c r="U31" s="411"/>
      <c r="V31" s="411" t="str">
        <f t="shared" si="1"/>
        <v>no exclusive right</v>
      </c>
      <c r="W31" s="236"/>
      <c r="X31" s="398"/>
      <c r="Y31" s="152"/>
      <c r="Z31" s="152"/>
      <c r="AA31" s="233"/>
      <c r="AB31" s="242"/>
      <c r="AC31" s="242"/>
      <c r="AD31" s="238"/>
      <c r="AE31" s="237"/>
      <c r="AF31" s="280" t="str">
        <f t="shared" si="2"/>
        <v/>
      </c>
      <c r="AG31" s="239"/>
      <c r="AH31" s="240"/>
      <c r="AI31" s="283"/>
      <c r="AJ31" s="281"/>
      <c r="AK31" s="239" t="str">
        <f t="shared" si="3"/>
        <v/>
      </c>
      <c r="AL31" s="240"/>
      <c r="AM31" s="239"/>
      <c r="AN31" s="240"/>
      <c r="AO31" s="239"/>
      <c r="AP31" s="239" t="str">
        <f t="shared" si="4"/>
        <v>.</v>
      </c>
      <c r="AQ31" s="282"/>
      <c r="AR31" s="189"/>
      <c r="AS31" s="172"/>
      <c r="AT31" s="158"/>
      <c r="AU31" s="158"/>
      <c r="AV31" s="196"/>
    </row>
    <row r="32" spans="1:48" ht="30" customHeight="1" x14ac:dyDescent="0.25">
      <c r="A32" s="30" t="str">
        <f>MID(E$18,FIND("(Q",E$18)+1,7)&amp;"_14"</f>
        <v>Q8c.1.1_14</v>
      </c>
      <c r="B32" s="30" t="s">
        <v>61</v>
      </c>
      <c r="C32" s="30" t="s">
        <v>366</v>
      </c>
      <c r="D32" s="25"/>
      <c r="E32" s="33"/>
      <c r="F32" s="585" t="s">
        <v>544</v>
      </c>
      <c r="G32" s="585"/>
      <c r="H32" s="585"/>
      <c r="I32" s="590" t="s">
        <v>1039</v>
      </c>
      <c r="J32" s="478"/>
      <c r="K32" s="479"/>
      <c r="L32" s="479"/>
      <c r="M32" s="466"/>
      <c r="N32" s="267" t="s">
        <v>1209</v>
      </c>
      <c r="O32" s="429" t="str">
        <f t="shared" ref="O32:O48" si="7">IF(OR(B32="NI",B32="N"),"New question introduced in 2023 - Please answer this question for the year of the previous update in Column P",IF(B32="EC","Small changes were made to the question. Take extra care when validating the response in Column N. If necessary, please change your answer in Column P",""))</f>
        <v>Small changes were made to the question. Take extra care when validating the response in Column N. If necessary, please change your answer in Column P</v>
      </c>
      <c r="P32" s="248"/>
      <c r="Q32" s="411"/>
      <c r="R32" s="235"/>
      <c r="S32" s="429"/>
      <c r="T32" s="235"/>
      <c r="U32" s="411"/>
      <c r="V32" s="411" t="str">
        <f t="shared" si="1"/>
        <v>.</v>
      </c>
      <c r="W32" s="236"/>
      <c r="X32" s="398"/>
      <c r="Y32" s="152"/>
      <c r="Z32" s="152"/>
      <c r="AA32" s="233"/>
      <c r="AB32" s="242"/>
      <c r="AC32" s="242"/>
      <c r="AD32" s="238"/>
      <c r="AE32" s="237"/>
      <c r="AF32" s="280" t="str">
        <f t="shared" si="2"/>
        <v/>
      </c>
      <c r="AG32" s="239"/>
      <c r="AH32" s="240"/>
      <c r="AI32" s="283"/>
      <c r="AJ32" s="281"/>
      <c r="AK32" s="239" t="str">
        <f t="shared" si="3"/>
        <v/>
      </c>
      <c r="AL32" s="240"/>
      <c r="AM32" s="239"/>
      <c r="AN32" s="240"/>
      <c r="AO32" s="239"/>
      <c r="AP32" s="239" t="str">
        <f t="shared" si="4"/>
        <v>.</v>
      </c>
      <c r="AQ32" s="282"/>
      <c r="AR32" s="189"/>
      <c r="AS32" s="172"/>
      <c r="AT32" s="158"/>
      <c r="AU32" s="158"/>
      <c r="AV32" s="196"/>
    </row>
    <row r="33" spans="1:48" ht="30" customHeight="1" x14ac:dyDescent="0.25">
      <c r="A33" s="30" t="str">
        <f>MID(E$18,FIND("(Q",E$18)+1,7)&amp;"_15"</f>
        <v>Q8c.1.1_15</v>
      </c>
      <c r="B33" s="30" t="s">
        <v>60</v>
      </c>
      <c r="D33" s="25"/>
      <c r="E33" s="33"/>
      <c r="F33" s="585" t="s">
        <v>534</v>
      </c>
      <c r="G33" s="585"/>
      <c r="H33" s="585"/>
      <c r="I33" s="590"/>
      <c r="J33" s="478"/>
      <c r="K33" s="479"/>
      <c r="L33" s="479"/>
      <c r="M33" s="466"/>
      <c r="N33" s="267" t="s">
        <v>0</v>
      </c>
      <c r="O33" s="429" t="str">
        <f t="shared" si="7"/>
        <v>New question introduced in 2023 - Please answer this question for the year of the previous update in Column P</v>
      </c>
      <c r="P33" s="248"/>
      <c r="Q33" s="411"/>
      <c r="R33" s="235"/>
      <c r="S33" s="429"/>
      <c r="T33" s="235"/>
      <c r="U33" s="411"/>
      <c r="V33" s="411" t="str">
        <f t="shared" si="1"/>
        <v/>
      </c>
      <c r="W33" s="236"/>
      <c r="X33" s="398"/>
      <c r="Y33" s="152"/>
      <c r="Z33" s="152"/>
      <c r="AA33" s="233"/>
      <c r="AB33" s="242"/>
      <c r="AC33" s="242"/>
      <c r="AD33" s="238"/>
      <c r="AE33" s="237"/>
      <c r="AF33" s="280" t="str">
        <f t="shared" si="2"/>
        <v/>
      </c>
      <c r="AG33" s="239"/>
      <c r="AH33" s="240"/>
      <c r="AI33" s="283"/>
      <c r="AJ33" s="281"/>
      <c r="AK33" s="239" t="str">
        <f t="shared" si="3"/>
        <v/>
      </c>
      <c r="AL33" s="240"/>
      <c r="AM33" s="239"/>
      <c r="AN33" s="240"/>
      <c r="AO33" s="239"/>
      <c r="AP33" s="239" t="str">
        <f t="shared" si="4"/>
        <v>.</v>
      </c>
      <c r="AQ33" s="282"/>
      <c r="AR33" s="189"/>
      <c r="AS33" s="172"/>
      <c r="AT33" s="158"/>
      <c r="AU33" s="158"/>
      <c r="AV33" s="196"/>
    </row>
    <row r="34" spans="1:48" ht="30" customHeight="1" x14ac:dyDescent="0.25">
      <c r="A34" s="30" t="str">
        <f>MID(E$18,FIND("(Q",E$18)+1,7)&amp;"_16"</f>
        <v>Q8c.1.1_16</v>
      </c>
      <c r="B34" s="30" t="s">
        <v>60</v>
      </c>
      <c r="D34" s="25"/>
      <c r="E34" s="33"/>
      <c r="F34" s="585" t="s">
        <v>545</v>
      </c>
      <c r="G34" s="585"/>
      <c r="H34" s="585"/>
      <c r="I34" s="590"/>
      <c r="J34" s="478"/>
      <c r="K34" s="479"/>
      <c r="L34" s="479"/>
      <c r="M34" s="466"/>
      <c r="N34" s="267" t="s">
        <v>0</v>
      </c>
      <c r="O34" s="429" t="str">
        <f t="shared" si="7"/>
        <v>New question introduced in 2023 - Please answer this question for the year of the previous update in Column P</v>
      </c>
      <c r="P34" s="248"/>
      <c r="Q34" s="411"/>
      <c r="R34" s="235"/>
      <c r="S34" s="429"/>
      <c r="T34" s="235"/>
      <c r="U34" s="411"/>
      <c r="V34" s="411" t="str">
        <f t="shared" si="1"/>
        <v/>
      </c>
      <c r="W34" s="236"/>
      <c r="X34" s="398"/>
      <c r="Y34" s="152"/>
      <c r="Z34" s="152"/>
      <c r="AA34" s="233"/>
      <c r="AB34" s="242"/>
      <c r="AC34" s="242"/>
      <c r="AD34" s="238"/>
      <c r="AE34" s="237"/>
      <c r="AF34" s="280" t="str">
        <f t="shared" si="2"/>
        <v/>
      </c>
      <c r="AG34" s="239"/>
      <c r="AH34" s="240"/>
      <c r="AI34" s="283"/>
      <c r="AJ34" s="281"/>
      <c r="AK34" s="239" t="str">
        <f t="shared" si="3"/>
        <v/>
      </c>
      <c r="AL34" s="240"/>
      <c r="AM34" s="239"/>
      <c r="AN34" s="240"/>
      <c r="AO34" s="239"/>
      <c r="AP34" s="239" t="str">
        <f t="shared" si="4"/>
        <v>.</v>
      </c>
      <c r="AQ34" s="282"/>
      <c r="AR34" s="189"/>
      <c r="AS34" s="172"/>
      <c r="AT34" s="158"/>
      <c r="AU34" s="158"/>
      <c r="AV34" s="196"/>
    </row>
    <row r="35" spans="1:48" ht="30" customHeight="1" x14ac:dyDescent="0.25">
      <c r="A35" s="30" t="str">
        <f>MID(E$18,FIND("(Q",E$18)+1,7)&amp;"_17"</f>
        <v>Q8c.1.1_17</v>
      </c>
      <c r="B35" s="30" t="s">
        <v>60</v>
      </c>
      <c r="D35" s="25"/>
      <c r="E35" s="33"/>
      <c r="F35" s="585" t="s">
        <v>546</v>
      </c>
      <c r="G35" s="585"/>
      <c r="H35" s="585"/>
      <c r="I35" s="590"/>
      <c r="J35" s="478"/>
      <c r="K35" s="479"/>
      <c r="L35" s="479"/>
      <c r="M35" s="466"/>
      <c r="N35" s="267" t="s">
        <v>0</v>
      </c>
      <c r="O35" s="429" t="str">
        <f t="shared" si="7"/>
        <v>New question introduced in 2023 - Please answer this question for the year of the previous update in Column P</v>
      </c>
      <c r="P35" s="248"/>
      <c r="Q35" s="411"/>
      <c r="R35" s="235"/>
      <c r="S35" s="429"/>
      <c r="T35" s="235"/>
      <c r="U35" s="411"/>
      <c r="V35" s="411" t="str">
        <f t="shared" si="1"/>
        <v/>
      </c>
      <c r="W35" s="236"/>
      <c r="X35" s="398"/>
      <c r="Y35" s="152"/>
      <c r="Z35" s="152"/>
      <c r="AA35" s="233"/>
      <c r="AB35" s="242"/>
      <c r="AC35" s="242"/>
      <c r="AD35" s="238"/>
      <c r="AE35" s="237"/>
      <c r="AF35" s="280" t="str">
        <f t="shared" si="2"/>
        <v/>
      </c>
      <c r="AG35" s="239"/>
      <c r="AH35" s="240"/>
      <c r="AI35" s="283"/>
      <c r="AJ35" s="281"/>
      <c r="AK35" s="239" t="str">
        <f t="shared" si="3"/>
        <v/>
      </c>
      <c r="AL35" s="240"/>
      <c r="AM35" s="239"/>
      <c r="AN35" s="240"/>
      <c r="AO35" s="239"/>
      <c r="AP35" s="239" t="str">
        <f t="shared" si="4"/>
        <v>.</v>
      </c>
      <c r="AQ35" s="282"/>
      <c r="AR35" s="189"/>
      <c r="AS35" s="172"/>
      <c r="AT35" s="158"/>
      <c r="AU35" s="158"/>
      <c r="AV35" s="196"/>
    </row>
    <row r="36" spans="1:48" ht="30" customHeight="1" x14ac:dyDescent="0.25">
      <c r="A36" s="30" t="str">
        <f>MID(E36,FIND("(Q",E36)+1,8)</f>
        <v>Q8c.1.1a</v>
      </c>
      <c r="B36" s="30" t="s">
        <v>88</v>
      </c>
      <c r="C36" s="30" t="s">
        <v>367</v>
      </c>
      <c r="D36" s="25"/>
      <c r="E36" s="566" t="s">
        <v>610</v>
      </c>
      <c r="F36" s="566"/>
      <c r="G36" s="566"/>
      <c r="H36" s="566"/>
      <c r="I36" s="435" t="s">
        <v>578</v>
      </c>
      <c r="J36" s="478"/>
      <c r="K36" s="479"/>
      <c r="L36" s="479"/>
      <c r="M36" s="466"/>
      <c r="N36" s="267" t="s">
        <v>1209</v>
      </c>
      <c r="O36" s="429" t="str">
        <f t="shared" si="7"/>
        <v/>
      </c>
      <c r="P36" s="248"/>
      <c r="Q36" s="411"/>
      <c r="R36" s="235"/>
      <c r="S36" s="429"/>
      <c r="T36" s="235"/>
      <c r="U36" s="411"/>
      <c r="V36" s="411" t="str">
        <f t="shared" si="1"/>
        <v>.</v>
      </c>
      <c r="W36" s="236"/>
      <c r="X36" s="398"/>
      <c r="Y36" s="152"/>
      <c r="Z36" s="152"/>
      <c r="AA36" s="233"/>
      <c r="AB36" s="242"/>
      <c r="AC36" s="242"/>
      <c r="AD36" s="238"/>
      <c r="AE36" s="237"/>
      <c r="AF36" s="280" t="str">
        <f t="shared" si="2"/>
        <v/>
      </c>
      <c r="AG36" s="239"/>
      <c r="AH36" s="240"/>
      <c r="AI36" s="239"/>
      <c r="AJ36" s="240"/>
      <c r="AK36" s="239" t="str">
        <f t="shared" si="3"/>
        <v/>
      </c>
      <c r="AL36" s="240"/>
      <c r="AM36" s="239"/>
      <c r="AN36" s="240"/>
      <c r="AO36" s="239"/>
      <c r="AP36" s="239" t="str">
        <f t="shared" si="4"/>
        <v>.</v>
      </c>
      <c r="AQ36" s="282"/>
      <c r="AR36" s="189"/>
      <c r="AS36" s="172"/>
      <c r="AT36" s="158"/>
      <c r="AU36" s="158"/>
      <c r="AV36" s="196"/>
    </row>
    <row r="37" spans="1:48" ht="102" customHeight="1" x14ac:dyDescent="0.25">
      <c r="A37" s="30" t="str">
        <f>MID(E37,FIND("(Q",E37)+1,7)</f>
        <v>Q8c.1.2</v>
      </c>
      <c r="B37" s="30" t="s">
        <v>59</v>
      </c>
      <c r="C37" s="69" t="s">
        <v>368</v>
      </c>
      <c r="D37" s="25"/>
      <c r="E37" s="568" t="s">
        <v>842</v>
      </c>
      <c r="F37" s="568"/>
      <c r="G37" s="568"/>
      <c r="H37" s="568"/>
      <c r="I37" s="433" t="s">
        <v>1040</v>
      </c>
      <c r="J37" s="420"/>
      <c r="K37" s="467"/>
      <c r="L37" s="467"/>
      <c r="M37" s="468"/>
      <c r="N37" s="267" t="s">
        <v>1</v>
      </c>
      <c r="O37" s="429" t="str">
        <f t="shared" si="7"/>
        <v/>
      </c>
      <c r="P37" s="248"/>
      <c r="Q37" s="411"/>
      <c r="R37" s="235"/>
      <c r="S37" s="429"/>
      <c r="T37" s="235"/>
      <c r="U37" s="411"/>
      <c r="V37" s="411" t="str">
        <f t="shared" si="1"/>
        <v>no</v>
      </c>
      <c r="W37" s="236"/>
      <c r="X37" s="398"/>
      <c r="Y37" s="152"/>
      <c r="Z37" s="152"/>
      <c r="AA37" s="233"/>
      <c r="AB37" s="242"/>
      <c r="AC37" s="242"/>
      <c r="AD37" s="238"/>
      <c r="AE37" s="237"/>
      <c r="AF37" s="280" t="str">
        <f t="shared" si="2"/>
        <v/>
      </c>
      <c r="AG37" s="239"/>
      <c r="AH37" s="240"/>
      <c r="AI37" s="239"/>
      <c r="AJ37" s="281"/>
      <c r="AK37" s="239" t="str">
        <f t="shared" si="3"/>
        <v/>
      </c>
      <c r="AL37" s="240"/>
      <c r="AM37" s="239"/>
      <c r="AN37" s="240"/>
      <c r="AO37" s="239"/>
      <c r="AP37" s="239" t="str">
        <f t="shared" si="4"/>
        <v>.</v>
      </c>
      <c r="AQ37" s="282"/>
      <c r="AR37" s="189"/>
      <c r="AS37" s="172"/>
      <c r="AT37" s="158"/>
      <c r="AU37" s="158"/>
      <c r="AV37" s="196"/>
    </row>
    <row r="38" spans="1:48" ht="35.15" customHeight="1" x14ac:dyDescent="0.25">
      <c r="A38" s="30" t="str">
        <f>MID(E38,FIND("(Q",E38)+1,8)</f>
        <v>Q8c.1.2a</v>
      </c>
      <c r="B38" s="30" t="s">
        <v>88</v>
      </c>
      <c r="C38" s="69" t="s">
        <v>369</v>
      </c>
      <c r="D38" s="25"/>
      <c r="E38" s="566" t="s">
        <v>611</v>
      </c>
      <c r="F38" s="566"/>
      <c r="G38" s="566"/>
      <c r="H38" s="566"/>
      <c r="I38" s="415" t="s">
        <v>862</v>
      </c>
      <c r="J38" s="420"/>
      <c r="K38" s="467"/>
      <c r="L38" s="467"/>
      <c r="M38" s="468"/>
      <c r="N38" s="267" t="s">
        <v>1209</v>
      </c>
      <c r="O38" s="429" t="str">
        <f t="shared" si="7"/>
        <v/>
      </c>
      <c r="P38" s="248"/>
      <c r="Q38" s="411"/>
      <c r="R38" s="235"/>
      <c r="S38" s="429"/>
      <c r="T38" s="235"/>
      <c r="U38" s="411"/>
      <c r="V38" s="411" t="str">
        <f t="shared" si="1"/>
        <v>.</v>
      </c>
      <c r="W38" s="236"/>
      <c r="X38" s="398"/>
      <c r="Y38" s="152"/>
      <c r="Z38" s="152"/>
      <c r="AA38" s="233"/>
      <c r="AB38" s="242"/>
      <c r="AC38" s="242"/>
      <c r="AD38" s="238"/>
      <c r="AE38" s="237"/>
      <c r="AF38" s="280" t="str">
        <f t="shared" si="2"/>
        <v/>
      </c>
      <c r="AG38" s="239"/>
      <c r="AH38" s="240"/>
      <c r="AI38" s="239"/>
      <c r="AJ38" s="240"/>
      <c r="AK38" s="239" t="str">
        <f t="shared" si="3"/>
        <v/>
      </c>
      <c r="AL38" s="240"/>
      <c r="AM38" s="239"/>
      <c r="AN38" s="240"/>
      <c r="AO38" s="239"/>
      <c r="AP38" s="239" t="str">
        <f t="shared" si="4"/>
        <v>.</v>
      </c>
      <c r="AQ38" s="282"/>
      <c r="AR38" s="189"/>
      <c r="AS38" s="172"/>
      <c r="AT38" s="158"/>
      <c r="AU38" s="158"/>
      <c r="AV38" s="196"/>
    </row>
    <row r="39" spans="1:48" ht="75" customHeight="1" x14ac:dyDescent="0.25">
      <c r="A39" s="30" t="str">
        <f>MID(E39,FIND("(Q",E39)+1,7)</f>
        <v>Q8c.1.3</v>
      </c>
      <c r="B39" s="98" t="s">
        <v>535</v>
      </c>
      <c r="C39" s="29" t="s">
        <v>370</v>
      </c>
      <c r="D39" s="26"/>
      <c r="E39" s="562" t="s">
        <v>847</v>
      </c>
      <c r="F39" s="562"/>
      <c r="G39" s="562"/>
      <c r="H39" s="562"/>
      <c r="I39" s="434" t="s">
        <v>1041</v>
      </c>
      <c r="J39" s="420"/>
      <c r="K39" s="467"/>
      <c r="L39" s="467"/>
      <c r="M39" s="468"/>
      <c r="N39" s="267" t="s">
        <v>93</v>
      </c>
      <c r="O39" s="429" t="str">
        <f t="shared" si="7"/>
        <v>New question introduced in 2023 - Please answer this question for the year of the previous update in Column P</v>
      </c>
      <c r="P39" s="248"/>
      <c r="Q39" s="411"/>
      <c r="R39" s="235"/>
      <c r="S39" s="429"/>
      <c r="T39" s="235"/>
      <c r="U39" s="411"/>
      <c r="V39" s="411" t="str">
        <f t="shared" si="1"/>
        <v>no special regulation</v>
      </c>
      <c r="W39" s="236"/>
      <c r="X39" s="398"/>
      <c r="Y39" s="152"/>
      <c r="Z39" s="152"/>
      <c r="AA39" s="233"/>
      <c r="AB39" s="242"/>
      <c r="AC39" s="242"/>
      <c r="AD39" s="238"/>
      <c r="AE39" s="237"/>
      <c r="AF39" s="280" t="str">
        <f t="shared" si="2"/>
        <v/>
      </c>
      <c r="AG39" s="239"/>
      <c r="AH39" s="240"/>
      <c r="AI39" s="283"/>
      <c r="AJ39" s="240"/>
      <c r="AK39" s="239" t="str">
        <f t="shared" si="3"/>
        <v/>
      </c>
      <c r="AL39" s="240"/>
      <c r="AM39" s="239"/>
      <c r="AN39" s="240"/>
      <c r="AO39" s="239"/>
      <c r="AP39" s="239" t="str">
        <f t="shared" si="4"/>
        <v>.</v>
      </c>
      <c r="AQ39" s="282"/>
      <c r="AR39" s="189"/>
      <c r="AS39" s="172"/>
      <c r="AT39" s="158"/>
      <c r="AU39" s="158"/>
      <c r="AV39" s="196"/>
    </row>
    <row r="40" spans="1:48" ht="78" customHeight="1" x14ac:dyDescent="0.25">
      <c r="A40" s="30" t="str">
        <f>MID(E40,FIND("(Q",E40)+1,7)</f>
        <v>Q8c.1.4</v>
      </c>
      <c r="B40" s="30" t="s">
        <v>59</v>
      </c>
      <c r="C40" s="69" t="s">
        <v>372</v>
      </c>
      <c r="D40" s="25"/>
      <c r="E40" s="568" t="s">
        <v>612</v>
      </c>
      <c r="F40" s="568"/>
      <c r="G40" s="568"/>
      <c r="H40" s="568"/>
      <c r="I40" s="636" t="s">
        <v>1042</v>
      </c>
      <c r="J40" s="420"/>
      <c r="K40" s="467"/>
      <c r="L40" s="467"/>
      <c r="M40" s="468"/>
      <c r="N40" s="267" t="s">
        <v>1220</v>
      </c>
      <c r="O40" s="429" t="str">
        <f t="shared" si="7"/>
        <v/>
      </c>
      <c r="P40" s="248"/>
      <c r="Q40" s="411"/>
      <c r="R40" s="235"/>
      <c r="S40" s="429"/>
      <c r="T40" s="235"/>
      <c r="U40" s="411"/>
      <c r="V40" s="411" t="str">
        <f t="shared" si="1"/>
        <v xml:space="preserve">three or more pathways </v>
      </c>
      <c r="W40" s="236"/>
      <c r="X40" s="398"/>
      <c r="Y40" s="152"/>
      <c r="Z40" s="152"/>
      <c r="AA40" s="233"/>
      <c r="AB40" s="242"/>
      <c r="AC40" s="242"/>
      <c r="AD40" s="238"/>
      <c r="AE40" s="237"/>
      <c r="AF40" s="280" t="str">
        <f t="shared" si="2"/>
        <v/>
      </c>
      <c r="AG40" s="239"/>
      <c r="AH40" s="240"/>
      <c r="AI40" s="239"/>
      <c r="AJ40" s="281"/>
      <c r="AK40" s="239" t="str">
        <f t="shared" si="3"/>
        <v/>
      </c>
      <c r="AL40" s="240"/>
      <c r="AM40" s="239"/>
      <c r="AN40" s="240"/>
      <c r="AO40" s="239"/>
      <c r="AP40" s="239" t="str">
        <f t="shared" si="4"/>
        <v>.</v>
      </c>
      <c r="AQ40" s="282"/>
      <c r="AR40" s="189"/>
      <c r="AS40" s="172"/>
      <c r="AT40" s="158"/>
      <c r="AU40" s="158"/>
      <c r="AV40" s="196"/>
    </row>
    <row r="41" spans="1:48" s="71" customFormat="1" ht="99.75" customHeight="1" x14ac:dyDescent="0.25">
      <c r="A41" s="98" t="str">
        <f>MID(E41,FIND("(Q",E41)+1,8)</f>
        <v>Q8c.1.4a</v>
      </c>
      <c r="B41" s="98" t="s">
        <v>88</v>
      </c>
      <c r="C41" s="29" t="s">
        <v>373</v>
      </c>
      <c r="D41" s="26"/>
      <c r="E41" s="564" t="s">
        <v>613</v>
      </c>
      <c r="F41" s="564"/>
      <c r="G41" s="564"/>
      <c r="H41" s="564"/>
      <c r="I41" s="636"/>
      <c r="J41" s="469"/>
      <c r="K41" s="470"/>
      <c r="L41" s="470"/>
      <c r="M41" s="458"/>
      <c r="N41" s="267" t="s">
        <v>1209</v>
      </c>
      <c r="O41" s="429" t="str">
        <f t="shared" si="7"/>
        <v/>
      </c>
      <c r="P41" s="235"/>
      <c r="Q41" s="429"/>
      <c r="R41" s="235"/>
      <c r="S41" s="429"/>
      <c r="T41" s="235"/>
      <c r="U41" s="429"/>
      <c r="V41" s="429" t="str">
        <f t="shared" si="1"/>
        <v>.</v>
      </c>
      <c r="W41" s="236"/>
      <c r="X41" s="398"/>
      <c r="Y41" s="152"/>
      <c r="Z41" s="152"/>
      <c r="AA41" s="233"/>
      <c r="AB41" s="242"/>
      <c r="AC41" s="242"/>
      <c r="AD41" s="238"/>
      <c r="AE41" s="237"/>
      <c r="AF41" s="280" t="str">
        <f t="shared" si="2"/>
        <v/>
      </c>
      <c r="AG41" s="239"/>
      <c r="AH41" s="240"/>
      <c r="AI41" s="239"/>
      <c r="AJ41" s="240"/>
      <c r="AK41" s="239" t="str">
        <f t="shared" si="3"/>
        <v/>
      </c>
      <c r="AL41" s="240"/>
      <c r="AM41" s="239"/>
      <c r="AN41" s="240"/>
      <c r="AO41" s="239"/>
      <c r="AP41" s="239" t="str">
        <f t="shared" si="4"/>
        <v>.</v>
      </c>
      <c r="AQ41" s="282"/>
      <c r="AR41" s="189"/>
      <c r="AS41" s="172"/>
      <c r="AT41" s="158"/>
      <c r="AU41" s="158"/>
      <c r="AV41" s="196"/>
    </row>
    <row r="42" spans="1:48" s="71" customFormat="1" ht="63.75" customHeight="1" x14ac:dyDescent="0.25">
      <c r="A42" s="98" t="str">
        <f>MID(E42,FIND("(Q",E42)+1,8)</f>
        <v>Q8c.1.4b</v>
      </c>
      <c r="B42" s="98" t="s">
        <v>535</v>
      </c>
      <c r="C42" s="29"/>
      <c r="D42" s="26"/>
      <c r="E42" s="564" t="s">
        <v>614</v>
      </c>
      <c r="F42" s="564"/>
      <c r="G42" s="564"/>
      <c r="H42" s="564"/>
      <c r="I42" s="636"/>
      <c r="J42" s="469"/>
      <c r="K42" s="470"/>
      <c r="L42" s="470"/>
      <c r="M42" s="458"/>
      <c r="N42" s="267" t="s">
        <v>0</v>
      </c>
      <c r="O42" s="429" t="s">
        <v>904</v>
      </c>
      <c r="P42" s="235"/>
      <c r="Q42" s="235"/>
      <c r="R42" s="235"/>
      <c r="S42" s="235"/>
      <c r="T42" s="235"/>
      <c r="U42" s="235"/>
      <c r="V42" s="429" t="str">
        <f t="shared" si="1"/>
        <v/>
      </c>
      <c r="W42" s="236"/>
      <c r="X42" s="398"/>
      <c r="Y42" s="152"/>
      <c r="Z42" s="152"/>
      <c r="AA42" s="233"/>
      <c r="AB42" s="242"/>
      <c r="AC42" s="242"/>
      <c r="AD42" s="238"/>
      <c r="AE42" s="237"/>
      <c r="AF42" s="284" t="str">
        <f t="shared" si="2"/>
        <v/>
      </c>
      <c r="AG42" s="239"/>
      <c r="AH42" s="240"/>
      <c r="AI42" s="283"/>
      <c r="AJ42" s="240"/>
      <c r="AK42" s="239" t="str">
        <f t="shared" si="3"/>
        <v/>
      </c>
      <c r="AL42" s="240"/>
      <c r="AM42" s="239"/>
      <c r="AN42" s="240"/>
      <c r="AO42" s="239"/>
      <c r="AP42" s="239" t="str">
        <f t="shared" si="4"/>
        <v>.</v>
      </c>
      <c r="AQ42" s="282"/>
      <c r="AR42" s="189"/>
      <c r="AS42" s="172"/>
      <c r="AT42" s="158"/>
      <c r="AU42" s="158"/>
      <c r="AV42" s="196"/>
    </row>
    <row r="43" spans="1:48" ht="77.5" customHeight="1" x14ac:dyDescent="0.25">
      <c r="A43" s="30" t="str">
        <f>MID(E43,FIND("(Q",E43)+1,7)</f>
        <v>Q8c.1.5</v>
      </c>
      <c r="B43" s="30" t="s">
        <v>59</v>
      </c>
      <c r="C43" s="99" t="s">
        <v>374</v>
      </c>
      <c r="D43" s="26" t="s">
        <v>0</v>
      </c>
      <c r="E43" s="562" t="s">
        <v>615</v>
      </c>
      <c r="F43" s="562"/>
      <c r="G43" s="562"/>
      <c r="H43" s="562"/>
      <c r="I43" s="433" t="s">
        <v>554</v>
      </c>
      <c r="J43" s="420"/>
      <c r="K43" s="467"/>
      <c r="L43" s="467"/>
      <c r="M43" s="468"/>
      <c r="N43" s="267" t="s">
        <v>1</v>
      </c>
      <c r="O43" s="429" t="str">
        <f t="shared" si="7"/>
        <v/>
      </c>
      <c r="P43" s="248"/>
      <c r="Q43" s="411"/>
      <c r="R43" s="235"/>
      <c r="S43" s="429"/>
      <c r="T43" s="235"/>
      <c r="U43" s="411"/>
      <c r="V43" s="411" t="str">
        <f t="shared" si="1"/>
        <v>no</v>
      </c>
      <c r="W43" s="236"/>
      <c r="X43" s="398"/>
      <c r="Y43" s="152"/>
      <c r="Z43" s="152"/>
      <c r="AA43" s="233"/>
      <c r="AB43" s="242"/>
      <c r="AC43" s="242"/>
      <c r="AD43" s="238"/>
      <c r="AE43" s="237"/>
      <c r="AF43" s="280" t="str">
        <f t="shared" si="2"/>
        <v/>
      </c>
      <c r="AG43" s="239"/>
      <c r="AH43" s="240"/>
      <c r="AI43" s="283"/>
      <c r="AJ43" s="281"/>
      <c r="AK43" s="239" t="str">
        <f t="shared" si="3"/>
        <v/>
      </c>
      <c r="AL43" s="240"/>
      <c r="AM43" s="239"/>
      <c r="AN43" s="240"/>
      <c r="AO43" s="239"/>
      <c r="AP43" s="239" t="str">
        <f t="shared" si="4"/>
        <v>.</v>
      </c>
      <c r="AQ43" s="282"/>
      <c r="AR43" s="189"/>
      <c r="AS43" s="172"/>
      <c r="AT43" s="158"/>
      <c r="AU43" s="158"/>
      <c r="AV43" s="196"/>
    </row>
    <row r="44" spans="1:48" ht="47.25" customHeight="1" x14ac:dyDescent="0.25">
      <c r="A44" s="30" t="str">
        <f>MID(F44,FIND("(Q",F44)+1,8)</f>
        <v>Q8c.1.5a</v>
      </c>
      <c r="B44" s="30" t="s">
        <v>535</v>
      </c>
      <c r="C44" s="69" t="s">
        <v>375</v>
      </c>
      <c r="D44" s="26"/>
      <c r="E44" s="417"/>
      <c r="F44" s="562" t="s">
        <v>757</v>
      </c>
      <c r="G44" s="562"/>
      <c r="H44" s="562"/>
      <c r="I44" s="415"/>
      <c r="J44" s="420"/>
      <c r="K44" s="467"/>
      <c r="L44" s="467"/>
      <c r="M44" s="468"/>
      <c r="N44" s="267" t="s">
        <v>1212</v>
      </c>
      <c r="O44" s="429" t="str">
        <f t="shared" si="7"/>
        <v>New question introduced in 2023 - Please answer this question for the year of the previous update in Column P</v>
      </c>
      <c r="P44" s="248"/>
      <c r="Q44" s="411"/>
      <c r="R44" s="235"/>
      <c r="S44" s="429"/>
      <c r="T44" s="235"/>
      <c r="U44" s="411"/>
      <c r="V44" s="411" t="str">
        <f t="shared" si="1"/>
        <v>not applicable</v>
      </c>
      <c r="W44" s="236"/>
      <c r="X44" s="398"/>
      <c r="Y44" s="152"/>
      <c r="Z44" s="152"/>
      <c r="AA44" s="233"/>
      <c r="AB44" s="242"/>
      <c r="AC44" s="242"/>
      <c r="AD44" s="238"/>
      <c r="AE44" s="237"/>
      <c r="AF44" s="280" t="str">
        <f t="shared" si="2"/>
        <v/>
      </c>
      <c r="AG44" s="239"/>
      <c r="AH44" s="240"/>
      <c r="AI44" s="239"/>
      <c r="AJ44" s="281"/>
      <c r="AK44" s="239" t="str">
        <f t="shared" si="3"/>
        <v/>
      </c>
      <c r="AL44" s="240"/>
      <c r="AM44" s="239"/>
      <c r="AN44" s="240"/>
      <c r="AO44" s="239"/>
      <c r="AP44" s="239" t="str">
        <f t="shared" si="4"/>
        <v>.</v>
      </c>
      <c r="AQ44" s="282"/>
      <c r="AR44" s="189"/>
      <c r="AS44" s="172"/>
      <c r="AT44" s="158"/>
      <c r="AU44" s="158"/>
      <c r="AV44" s="196"/>
    </row>
    <row r="45" spans="1:48" s="71" customFormat="1" ht="60" customHeight="1" x14ac:dyDescent="0.25">
      <c r="A45" s="98"/>
      <c r="B45" s="98"/>
      <c r="C45" s="29"/>
      <c r="D45" s="597" t="s">
        <v>616</v>
      </c>
      <c r="E45" s="598"/>
      <c r="F45" s="598"/>
      <c r="G45" s="598"/>
      <c r="H45" s="598"/>
      <c r="I45" s="407" t="s">
        <v>1045</v>
      </c>
      <c r="J45" s="469"/>
      <c r="K45" s="470"/>
      <c r="L45" s="470"/>
      <c r="M45" s="458"/>
      <c r="N45" s="398" t="s">
        <v>0</v>
      </c>
      <c r="O45" s="70"/>
      <c r="P45" s="70"/>
      <c r="Q45" s="70"/>
      <c r="R45" s="70"/>
      <c r="S45" s="70"/>
      <c r="T45" s="70"/>
      <c r="U45" s="70"/>
      <c r="V45" s="152"/>
      <c r="W45" s="72"/>
      <c r="X45" s="398"/>
      <c r="Y45" s="152"/>
      <c r="Z45" s="152"/>
      <c r="AA45" s="233"/>
      <c r="AB45" s="241"/>
      <c r="AC45" s="241"/>
      <c r="AD45" s="152"/>
      <c r="AE45" s="70"/>
      <c r="AF45" s="167"/>
      <c r="AG45" s="157"/>
      <c r="AH45" s="155"/>
      <c r="AI45" s="286"/>
      <c r="AJ45" s="155"/>
      <c r="AK45" s="157"/>
      <c r="AL45" s="155"/>
      <c r="AM45" s="157"/>
      <c r="AN45" s="155"/>
      <c r="AO45" s="157"/>
      <c r="AP45" s="157"/>
      <c r="AQ45" s="244"/>
      <c r="AR45" s="189"/>
      <c r="AS45" s="172"/>
      <c r="AT45" s="158"/>
      <c r="AU45" s="158"/>
      <c r="AV45" s="196"/>
    </row>
    <row r="46" spans="1:48" s="71" customFormat="1" ht="49" customHeight="1" x14ac:dyDescent="0.25">
      <c r="A46" s="30" t="str">
        <f t="shared" ref="A46" si="8">MID(E46,FIND("(Q",E46)+1,7)</f>
        <v>Q8c.2.1</v>
      </c>
      <c r="B46" s="98" t="s">
        <v>59</v>
      </c>
      <c r="C46" s="29" t="s">
        <v>948</v>
      </c>
      <c r="D46" s="418"/>
      <c r="E46" s="562" t="s">
        <v>969</v>
      </c>
      <c r="F46" s="562"/>
      <c r="G46" s="562"/>
      <c r="H46" s="562"/>
      <c r="I46" s="414"/>
      <c r="J46" s="469"/>
      <c r="K46" s="470"/>
      <c r="L46" s="470"/>
      <c r="M46" s="458"/>
      <c r="N46" s="267" t="s">
        <v>1</v>
      </c>
      <c r="O46" s="429" t="str">
        <f t="shared" si="7"/>
        <v/>
      </c>
      <c r="P46" s="248"/>
      <c r="Q46" s="248"/>
      <c r="R46" s="235"/>
      <c r="S46" s="235"/>
      <c r="T46" s="235"/>
      <c r="U46" s="248"/>
      <c r="V46" s="411" t="str">
        <f t="shared" si="1"/>
        <v>no</v>
      </c>
      <c r="W46" s="249"/>
      <c r="X46" s="398"/>
      <c r="Y46" s="152"/>
      <c r="Z46" s="152"/>
      <c r="AA46" s="233"/>
      <c r="AB46" s="287"/>
      <c r="AC46" s="287"/>
      <c r="AD46" s="376"/>
      <c r="AE46" s="250"/>
      <c r="AF46" s="280" t="str">
        <f t="shared" si="2"/>
        <v/>
      </c>
      <c r="AG46" s="251"/>
      <c r="AH46" s="253"/>
      <c r="AI46" s="288"/>
      <c r="AJ46" s="253"/>
      <c r="AK46" s="239" t="str">
        <f t="shared" si="3"/>
        <v/>
      </c>
      <c r="AL46" s="253"/>
      <c r="AM46" s="251"/>
      <c r="AN46" s="253"/>
      <c r="AO46" s="251"/>
      <c r="AP46" s="239" t="str">
        <f t="shared" si="4"/>
        <v>.</v>
      </c>
      <c r="AQ46" s="289"/>
      <c r="AR46" s="189"/>
      <c r="AS46" s="172"/>
      <c r="AT46" s="158"/>
      <c r="AU46" s="158"/>
      <c r="AV46" s="196"/>
    </row>
    <row r="47" spans="1:48" s="71" customFormat="1" ht="60" customHeight="1" x14ac:dyDescent="0.25">
      <c r="A47" s="30" t="str">
        <f>MID(E47,FIND("(Q",E47)+1,8)</f>
        <v>Q8c.2.1a</v>
      </c>
      <c r="B47" s="98" t="s">
        <v>88</v>
      </c>
      <c r="C47" s="29" t="s">
        <v>949</v>
      </c>
      <c r="D47" s="418"/>
      <c r="E47" s="564" t="s">
        <v>1032</v>
      </c>
      <c r="F47" s="564"/>
      <c r="G47" s="564"/>
      <c r="H47" s="564"/>
      <c r="I47" s="414"/>
      <c r="J47" s="469"/>
      <c r="K47" s="470"/>
      <c r="L47" s="470"/>
      <c r="M47" s="458"/>
      <c r="N47" s="267" t="s">
        <v>1209</v>
      </c>
      <c r="O47" s="429" t="str">
        <f t="shared" si="7"/>
        <v/>
      </c>
      <c r="P47" s="248"/>
      <c r="Q47" s="248"/>
      <c r="R47" s="235"/>
      <c r="S47" s="235"/>
      <c r="T47" s="235"/>
      <c r="U47" s="248"/>
      <c r="V47" s="411" t="str">
        <f t="shared" si="1"/>
        <v>.</v>
      </c>
      <c r="W47" s="249"/>
      <c r="X47" s="398"/>
      <c r="Y47" s="152"/>
      <c r="Z47" s="152"/>
      <c r="AA47" s="233"/>
      <c r="AB47" s="287"/>
      <c r="AC47" s="287"/>
      <c r="AD47" s="376"/>
      <c r="AE47" s="250"/>
      <c r="AF47" s="280" t="str">
        <f t="shared" si="2"/>
        <v/>
      </c>
      <c r="AG47" s="251"/>
      <c r="AH47" s="253"/>
      <c r="AI47" s="288"/>
      <c r="AJ47" s="253"/>
      <c r="AK47" s="239" t="str">
        <f t="shared" si="3"/>
        <v/>
      </c>
      <c r="AL47" s="253"/>
      <c r="AM47" s="251"/>
      <c r="AN47" s="253"/>
      <c r="AO47" s="251"/>
      <c r="AP47" s="239" t="str">
        <f t="shared" si="4"/>
        <v>.</v>
      </c>
      <c r="AQ47" s="289"/>
      <c r="AR47" s="189"/>
      <c r="AS47" s="172"/>
      <c r="AT47" s="158"/>
      <c r="AU47" s="158"/>
      <c r="AV47" s="196"/>
    </row>
    <row r="48" spans="1:48" ht="126.75" customHeight="1" x14ac:dyDescent="0.25">
      <c r="A48" s="30" t="str">
        <f>MID(E48,FIND("(Q",E48)+1,7)</f>
        <v>Q8c.2.2</v>
      </c>
      <c r="B48" s="30" t="s">
        <v>60</v>
      </c>
      <c r="C48" s="69"/>
      <c r="D48" s="26"/>
      <c r="E48" s="562" t="s">
        <v>950</v>
      </c>
      <c r="F48" s="562"/>
      <c r="G48" s="562"/>
      <c r="H48" s="562"/>
      <c r="I48" s="591" t="s">
        <v>1078</v>
      </c>
      <c r="J48" s="473"/>
      <c r="K48" s="474"/>
      <c r="L48" s="474"/>
      <c r="M48" s="475"/>
      <c r="N48" s="267" t="s">
        <v>0</v>
      </c>
      <c r="O48" s="429" t="str">
        <f t="shared" si="7"/>
        <v>New question introduced in 2023 - Please answer this question for the year of the previous update in Column P</v>
      </c>
      <c r="P48" s="248"/>
      <c r="Q48" s="411"/>
      <c r="R48" s="235"/>
      <c r="S48" s="429"/>
      <c r="T48" s="235"/>
      <c r="U48" s="411"/>
      <c r="V48" s="411" t="str">
        <f t="shared" si="1"/>
        <v/>
      </c>
      <c r="W48" s="236"/>
      <c r="X48" s="398"/>
      <c r="Y48" s="152"/>
      <c r="Z48" s="152"/>
      <c r="AA48" s="233"/>
      <c r="AB48" s="242"/>
      <c r="AC48" s="242"/>
      <c r="AD48" s="238"/>
      <c r="AE48" s="237"/>
      <c r="AF48" s="280" t="str">
        <f t="shared" si="2"/>
        <v/>
      </c>
      <c r="AG48" s="239"/>
      <c r="AH48" s="240"/>
      <c r="AI48" s="239"/>
      <c r="AJ48" s="281"/>
      <c r="AK48" s="239" t="str">
        <f t="shared" si="3"/>
        <v/>
      </c>
      <c r="AL48" s="240"/>
      <c r="AM48" s="239"/>
      <c r="AN48" s="240"/>
      <c r="AO48" s="239"/>
      <c r="AP48" s="239" t="str">
        <f t="shared" si="4"/>
        <v>.</v>
      </c>
      <c r="AQ48" s="282"/>
      <c r="AR48" s="189"/>
      <c r="AS48" s="172"/>
      <c r="AT48" s="158"/>
      <c r="AU48" s="158"/>
      <c r="AV48" s="196"/>
    </row>
    <row r="49" spans="1:48" ht="126.75" customHeight="1" x14ac:dyDescent="0.25">
      <c r="A49" s="30" t="str">
        <f>MID(E49,FIND("(Q",E49)+1,8)</f>
        <v>Q8c.2.2a</v>
      </c>
      <c r="B49" s="30" t="s">
        <v>88</v>
      </c>
      <c r="C49" s="69" t="s">
        <v>371</v>
      </c>
      <c r="D49" s="26"/>
      <c r="E49" s="564" t="s">
        <v>951</v>
      </c>
      <c r="F49" s="564"/>
      <c r="G49" s="564"/>
      <c r="H49" s="564"/>
      <c r="I49" s="591"/>
      <c r="J49" s="420"/>
      <c r="K49" s="467"/>
      <c r="L49" s="467"/>
      <c r="M49" s="468"/>
      <c r="N49" s="267" t="s">
        <v>1209</v>
      </c>
      <c r="O49" s="429" t="str">
        <f t="shared" ref="O49" si="9">IF(OR(B49="NI",B49="N"),"New question introduced in 2023 - Please answer this question for the year of the previous update in Column P",IF(B49="EC","Small changes were made to the question. Take extra care when validating the response in Column N. If necessary, please change your answer in Column P",""))</f>
        <v/>
      </c>
      <c r="P49" s="248"/>
      <c r="Q49" s="411"/>
      <c r="R49" s="235"/>
      <c r="S49" s="429"/>
      <c r="T49" s="235"/>
      <c r="U49" s="411"/>
      <c r="V49" s="411" t="str">
        <f t="shared" si="1"/>
        <v>.</v>
      </c>
      <c r="W49" s="236"/>
      <c r="X49" s="398"/>
      <c r="Y49" s="152"/>
      <c r="Z49" s="152"/>
      <c r="AA49" s="233"/>
      <c r="AB49" s="242"/>
      <c r="AC49" s="242"/>
      <c r="AD49" s="238"/>
      <c r="AE49" s="237"/>
      <c r="AF49" s="280" t="str">
        <f t="shared" si="2"/>
        <v/>
      </c>
      <c r="AG49" s="239"/>
      <c r="AH49" s="240"/>
      <c r="AI49" s="239"/>
      <c r="AJ49" s="240"/>
      <c r="AK49" s="239" t="str">
        <f t="shared" si="3"/>
        <v/>
      </c>
      <c r="AL49" s="240"/>
      <c r="AM49" s="239"/>
      <c r="AN49" s="240"/>
      <c r="AO49" s="239"/>
      <c r="AP49" s="239" t="str">
        <f t="shared" si="4"/>
        <v>.</v>
      </c>
      <c r="AQ49" s="282"/>
      <c r="AR49" s="189"/>
      <c r="AS49" s="172"/>
      <c r="AT49" s="158"/>
      <c r="AU49" s="158"/>
      <c r="AV49" s="196"/>
    </row>
    <row r="50" spans="1:48" ht="255" customHeight="1" x14ac:dyDescent="0.25">
      <c r="A50" s="30" t="str">
        <f>MID(E50,FIND("(Q",E50)+1,7)</f>
        <v>Q8c.2.3</v>
      </c>
      <c r="B50" s="30" t="s">
        <v>61</v>
      </c>
      <c r="C50" s="99" t="s">
        <v>376</v>
      </c>
      <c r="D50" s="26"/>
      <c r="E50" s="562" t="s">
        <v>952</v>
      </c>
      <c r="F50" s="562"/>
      <c r="G50" s="562"/>
      <c r="H50" s="562"/>
      <c r="I50" s="584" t="s">
        <v>860</v>
      </c>
      <c r="J50" s="473"/>
      <c r="K50" s="474"/>
      <c r="L50" s="474"/>
      <c r="M50" s="475"/>
      <c r="N50" s="267" t="s">
        <v>232</v>
      </c>
      <c r="O50" s="248" t="s">
        <v>902</v>
      </c>
      <c r="P50" s="248"/>
      <c r="Q50" s="411"/>
      <c r="R50" s="235"/>
      <c r="S50" s="429"/>
      <c r="T50" s="235"/>
      <c r="U50" s="411"/>
      <c r="V50" s="411" t="str">
        <f t="shared" si="1"/>
        <v>no restrictions on legal form</v>
      </c>
      <c r="W50" s="236"/>
      <c r="X50" s="398"/>
      <c r="Y50" s="152"/>
      <c r="Z50" s="152"/>
      <c r="AA50" s="233"/>
      <c r="AB50" s="242"/>
      <c r="AC50" s="242"/>
      <c r="AD50" s="238"/>
      <c r="AE50" s="237"/>
      <c r="AF50" s="280" t="str">
        <f t="shared" si="2"/>
        <v/>
      </c>
      <c r="AG50" s="239"/>
      <c r="AH50" s="240"/>
      <c r="AI50" s="283"/>
      <c r="AJ50" s="281"/>
      <c r="AK50" s="239" t="str">
        <f t="shared" si="3"/>
        <v/>
      </c>
      <c r="AL50" s="240"/>
      <c r="AM50" s="239"/>
      <c r="AN50" s="240"/>
      <c r="AO50" s="239"/>
      <c r="AP50" s="239" t="str">
        <f t="shared" si="4"/>
        <v>.</v>
      </c>
      <c r="AQ50" s="282"/>
      <c r="AR50" s="189"/>
      <c r="AS50" s="172"/>
      <c r="AT50" s="158"/>
      <c r="AU50" s="158"/>
      <c r="AV50" s="196"/>
    </row>
    <row r="51" spans="1:48" ht="281.25" customHeight="1" x14ac:dyDescent="0.25">
      <c r="A51" s="30" t="str">
        <f>MID(E51,FIND("(Q",E51)+1,8)</f>
        <v>Q8c.2.3a</v>
      </c>
      <c r="B51" s="30" t="s">
        <v>88</v>
      </c>
      <c r="C51" s="69" t="s">
        <v>377</v>
      </c>
      <c r="D51" s="26"/>
      <c r="E51" s="564" t="s">
        <v>953</v>
      </c>
      <c r="F51" s="564"/>
      <c r="G51" s="564"/>
      <c r="H51" s="564"/>
      <c r="I51" s="584"/>
      <c r="J51" s="476"/>
      <c r="K51" s="477"/>
      <c r="L51" s="477"/>
      <c r="M51" s="463"/>
      <c r="N51" s="267" t="s">
        <v>1209</v>
      </c>
      <c r="O51" s="429" t="str">
        <f t="shared" ref="O51:O58" si="10">IF(OR(B51="NI",B51="N"),"New question introduced in 2023 - Please answer this question for the year of the previous update in Column P",IF(B51="EC","Small changes were made to the question. Take extra care when validating the response in Column N. If necessary, please change your answer in Column P",""))</f>
        <v/>
      </c>
      <c r="P51" s="248"/>
      <c r="Q51" s="411"/>
      <c r="R51" s="235"/>
      <c r="S51" s="429"/>
      <c r="T51" s="235"/>
      <c r="U51" s="411"/>
      <c r="V51" s="411" t="str">
        <f t="shared" si="1"/>
        <v>.</v>
      </c>
      <c r="W51" s="236"/>
      <c r="X51" s="398"/>
      <c r="Y51" s="152"/>
      <c r="Z51" s="152"/>
      <c r="AA51" s="233"/>
      <c r="AB51" s="242"/>
      <c r="AC51" s="242"/>
      <c r="AD51" s="238"/>
      <c r="AE51" s="237"/>
      <c r="AF51" s="280" t="str">
        <f t="shared" si="2"/>
        <v/>
      </c>
      <c r="AG51" s="239"/>
      <c r="AH51" s="240"/>
      <c r="AI51" s="239"/>
      <c r="AJ51" s="240"/>
      <c r="AK51" s="239" t="str">
        <f t="shared" si="3"/>
        <v/>
      </c>
      <c r="AL51" s="240"/>
      <c r="AM51" s="239"/>
      <c r="AN51" s="240"/>
      <c r="AO51" s="239"/>
      <c r="AP51" s="239" t="str">
        <f t="shared" si="4"/>
        <v>.</v>
      </c>
      <c r="AQ51" s="282"/>
      <c r="AR51" s="189"/>
      <c r="AS51" s="172"/>
      <c r="AT51" s="158"/>
      <c r="AU51" s="158"/>
      <c r="AV51" s="196"/>
    </row>
    <row r="52" spans="1:48" ht="117.75" customHeight="1" x14ac:dyDescent="0.25">
      <c r="A52" s="30" t="str">
        <f>MID(E52,FIND("(Q",E52)+1,7)</f>
        <v>Q8c.2.4</v>
      </c>
      <c r="B52" s="30" t="s">
        <v>59</v>
      </c>
      <c r="C52" s="30" t="s">
        <v>378</v>
      </c>
      <c r="D52" s="26" t="s">
        <v>0</v>
      </c>
      <c r="E52" s="562" t="s">
        <v>954</v>
      </c>
      <c r="F52" s="562"/>
      <c r="G52" s="562"/>
      <c r="H52" s="562"/>
      <c r="I52" s="433" t="s">
        <v>1099</v>
      </c>
      <c r="J52" s="420"/>
      <c r="K52" s="467"/>
      <c r="L52" s="467"/>
      <c r="M52" s="468"/>
      <c r="N52" s="267" t="s">
        <v>734</v>
      </c>
      <c r="O52" s="429" t="str">
        <f t="shared" si="10"/>
        <v/>
      </c>
      <c r="P52" s="248"/>
      <c r="Q52" s="411"/>
      <c r="R52" s="235"/>
      <c r="S52" s="429"/>
      <c r="T52" s="235"/>
      <c r="U52" s="411"/>
      <c r="V52" s="411" t="str">
        <f t="shared" si="1"/>
        <v>yes, up to 100% of the capital</v>
      </c>
      <c r="W52" s="236"/>
      <c r="X52" s="398"/>
      <c r="Y52" s="152"/>
      <c r="Z52" s="152"/>
      <c r="AA52" s="233"/>
      <c r="AB52" s="242"/>
      <c r="AC52" s="242"/>
      <c r="AD52" s="238"/>
      <c r="AE52" s="237"/>
      <c r="AF52" s="280" t="str">
        <f t="shared" si="2"/>
        <v/>
      </c>
      <c r="AG52" s="239"/>
      <c r="AH52" s="240"/>
      <c r="AI52" s="239"/>
      <c r="AJ52" s="281"/>
      <c r="AK52" s="239" t="str">
        <f t="shared" si="3"/>
        <v/>
      </c>
      <c r="AL52" s="240"/>
      <c r="AM52" s="239"/>
      <c r="AN52" s="240"/>
      <c r="AO52" s="239"/>
      <c r="AP52" s="239" t="str">
        <f t="shared" si="4"/>
        <v>.</v>
      </c>
      <c r="AQ52" s="282"/>
      <c r="AR52" s="189"/>
      <c r="AS52" s="172"/>
      <c r="AT52" s="158"/>
      <c r="AU52" s="158"/>
      <c r="AV52" s="196"/>
    </row>
    <row r="53" spans="1:48" ht="39.65" customHeight="1" x14ac:dyDescent="0.25">
      <c r="A53" s="30" t="str">
        <f>MID(E53,FIND("(Q",E53)+1,7)</f>
        <v>Q8c.2.5</v>
      </c>
      <c r="B53" s="30" t="s">
        <v>59</v>
      </c>
      <c r="C53" s="30" t="s">
        <v>379</v>
      </c>
      <c r="D53" s="26"/>
      <c r="E53" s="562" t="s">
        <v>955</v>
      </c>
      <c r="F53" s="562"/>
      <c r="G53" s="562"/>
      <c r="H53" s="562"/>
      <c r="I53" s="433" t="s">
        <v>1100</v>
      </c>
      <c r="J53" s="505"/>
      <c r="K53" s="506"/>
      <c r="L53" s="506"/>
      <c r="M53" s="507"/>
      <c r="N53" s="267" t="s">
        <v>233</v>
      </c>
      <c r="O53" s="429" t="str">
        <f t="shared" si="10"/>
        <v/>
      </c>
      <c r="P53" s="248"/>
      <c r="Q53" s="411"/>
      <c r="R53" s="235"/>
      <c r="S53" s="429"/>
      <c r="T53" s="235"/>
      <c r="U53" s="411"/>
      <c r="V53" s="411" t="str">
        <f t="shared" si="1"/>
        <v>any firm can have an interest in a accountancy firm that covers more than 49% of the capital</v>
      </c>
      <c r="W53" s="236"/>
      <c r="X53" s="398"/>
      <c r="Y53" s="152"/>
      <c r="Z53" s="152"/>
      <c r="AA53" s="233"/>
      <c r="AB53" s="242"/>
      <c r="AC53" s="242"/>
      <c r="AD53" s="238"/>
      <c r="AE53" s="237"/>
      <c r="AF53" s="280" t="str">
        <f t="shared" si="2"/>
        <v/>
      </c>
      <c r="AG53" s="239"/>
      <c r="AH53" s="240"/>
      <c r="AI53" s="239"/>
      <c r="AJ53" s="281"/>
      <c r="AK53" s="239" t="str">
        <f t="shared" si="3"/>
        <v/>
      </c>
      <c r="AL53" s="240"/>
      <c r="AM53" s="239"/>
      <c r="AN53" s="240"/>
      <c r="AO53" s="239"/>
      <c r="AP53" s="239" t="str">
        <f t="shared" si="4"/>
        <v>.</v>
      </c>
      <c r="AQ53" s="282"/>
      <c r="AR53" s="189"/>
      <c r="AS53" s="172"/>
      <c r="AT53" s="158"/>
      <c r="AU53" s="158"/>
      <c r="AV53" s="196"/>
    </row>
    <row r="54" spans="1:48" ht="28.5" customHeight="1" x14ac:dyDescent="0.25">
      <c r="A54" s="30" t="str">
        <f>MID(E54,FIND("(Q",E54)+1,8)</f>
        <v>Q8c.2.5a</v>
      </c>
      <c r="B54" s="30" t="s">
        <v>88</v>
      </c>
      <c r="C54" s="29" t="s">
        <v>380</v>
      </c>
      <c r="D54" s="26"/>
      <c r="E54" s="564" t="s">
        <v>956</v>
      </c>
      <c r="F54" s="564"/>
      <c r="G54" s="564"/>
      <c r="H54" s="564"/>
      <c r="I54" s="414"/>
      <c r="J54" s="469"/>
      <c r="K54" s="470"/>
      <c r="L54" s="470"/>
      <c r="M54" s="458"/>
      <c r="N54" s="267" t="s">
        <v>1209</v>
      </c>
      <c r="O54" s="429" t="str">
        <f t="shared" si="10"/>
        <v/>
      </c>
      <c r="P54" s="248"/>
      <c r="Q54" s="411"/>
      <c r="R54" s="235"/>
      <c r="S54" s="429"/>
      <c r="T54" s="235"/>
      <c r="U54" s="411"/>
      <c r="V54" s="411" t="str">
        <f t="shared" si="1"/>
        <v>.</v>
      </c>
      <c r="W54" s="236"/>
      <c r="X54" s="398"/>
      <c r="Y54" s="152"/>
      <c r="Z54" s="152"/>
      <c r="AA54" s="233"/>
      <c r="AB54" s="242"/>
      <c r="AC54" s="242"/>
      <c r="AD54" s="238"/>
      <c r="AE54" s="237"/>
      <c r="AF54" s="280" t="str">
        <f t="shared" si="2"/>
        <v/>
      </c>
      <c r="AG54" s="239"/>
      <c r="AH54" s="240"/>
      <c r="AI54" s="239"/>
      <c r="AJ54" s="240"/>
      <c r="AK54" s="239" t="str">
        <f t="shared" si="3"/>
        <v/>
      </c>
      <c r="AL54" s="240"/>
      <c r="AM54" s="239"/>
      <c r="AN54" s="240"/>
      <c r="AO54" s="239"/>
      <c r="AP54" s="239" t="str">
        <f t="shared" si="4"/>
        <v>.</v>
      </c>
      <c r="AQ54" s="282"/>
      <c r="AR54" s="189"/>
      <c r="AS54" s="172"/>
      <c r="AT54" s="158"/>
      <c r="AU54" s="158"/>
      <c r="AV54" s="196"/>
    </row>
    <row r="55" spans="1:48" ht="96.75" customHeight="1" x14ac:dyDescent="0.25">
      <c r="A55" s="30" t="str">
        <f>MID(E55,FIND("(Q",E55)+1,7)</f>
        <v>Q8c.2.6</v>
      </c>
      <c r="B55" s="30" t="s">
        <v>59</v>
      </c>
      <c r="C55" s="29" t="s">
        <v>381</v>
      </c>
      <c r="D55" s="26"/>
      <c r="E55" s="562" t="s">
        <v>957</v>
      </c>
      <c r="F55" s="562"/>
      <c r="G55" s="562"/>
      <c r="H55" s="562"/>
      <c r="I55" s="434" t="s">
        <v>1101</v>
      </c>
      <c r="J55" s="469"/>
      <c r="K55" s="470"/>
      <c r="L55" s="470"/>
      <c r="M55" s="458"/>
      <c r="N55" s="267" t="s">
        <v>737</v>
      </c>
      <c r="O55" s="429" t="str">
        <f t="shared" si="10"/>
        <v/>
      </c>
      <c r="P55" s="248"/>
      <c r="Q55" s="411"/>
      <c r="R55" s="235"/>
      <c r="S55" s="429"/>
      <c r="T55" s="235"/>
      <c r="U55" s="411"/>
      <c r="V55" s="411" t="str">
        <f t="shared" si="1"/>
        <v>yes, up to 100% of the voting rights</v>
      </c>
      <c r="W55" s="236"/>
      <c r="X55" s="398"/>
      <c r="Y55" s="152"/>
      <c r="Z55" s="152"/>
      <c r="AA55" s="233"/>
      <c r="AB55" s="242"/>
      <c r="AC55" s="242"/>
      <c r="AD55" s="238"/>
      <c r="AE55" s="237"/>
      <c r="AF55" s="280" t="str">
        <f t="shared" si="2"/>
        <v/>
      </c>
      <c r="AG55" s="239"/>
      <c r="AH55" s="240"/>
      <c r="AI55" s="239"/>
      <c r="AJ55" s="281"/>
      <c r="AK55" s="239" t="str">
        <f t="shared" si="3"/>
        <v/>
      </c>
      <c r="AL55" s="240"/>
      <c r="AM55" s="239"/>
      <c r="AN55" s="240"/>
      <c r="AO55" s="239"/>
      <c r="AP55" s="239" t="str">
        <f t="shared" si="4"/>
        <v>.</v>
      </c>
      <c r="AQ55" s="282"/>
      <c r="AR55" s="189"/>
      <c r="AS55" s="172"/>
      <c r="AT55" s="158"/>
      <c r="AU55" s="158"/>
      <c r="AV55" s="196"/>
    </row>
    <row r="56" spans="1:48" ht="47.5" customHeight="1" x14ac:dyDescent="0.25">
      <c r="A56" s="30" t="str">
        <f>MID(E56,FIND("(Q",E56)+1,7)</f>
        <v>Q8c.2.7</v>
      </c>
      <c r="B56" s="30" t="s">
        <v>59</v>
      </c>
      <c r="C56" s="29" t="s">
        <v>382</v>
      </c>
      <c r="D56" s="26"/>
      <c r="E56" s="562" t="s">
        <v>958</v>
      </c>
      <c r="F56" s="562"/>
      <c r="G56" s="562"/>
      <c r="H56" s="562"/>
      <c r="I56" s="433" t="s">
        <v>1100</v>
      </c>
      <c r="J56" s="469"/>
      <c r="K56" s="470"/>
      <c r="L56" s="470"/>
      <c r="M56" s="458"/>
      <c r="N56" s="267" t="s">
        <v>236</v>
      </c>
      <c r="O56" s="429" t="str">
        <f t="shared" si="10"/>
        <v/>
      </c>
      <c r="P56" s="248"/>
      <c r="Q56" s="411"/>
      <c r="R56" s="235"/>
      <c r="S56" s="429"/>
      <c r="T56" s="235"/>
      <c r="U56" s="411"/>
      <c r="V56" s="411" t="str">
        <f t="shared" si="1"/>
        <v>any firm can have more than 49% of voting rights in an accountancy firm</v>
      </c>
      <c r="W56" s="236"/>
      <c r="X56" s="398"/>
      <c r="Y56" s="152"/>
      <c r="Z56" s="152"/>
      <c r="AA56" s="233"/>
      <c r="AB56" s="242"/>
      <c r="AC56" s="242"/>
      <c r="AD56" s="238"/>
      <c r="AE56" s="237"/>
      <c r="AF56" s="280" t="str">
        <f t="shared" si="2"/>
        <v/>
      </c>
      <c r="AG56" s="239"/>
      <c r="AH56" s="240"/>
      <c r="AI56" s="239"/>
      <c r="AJ56" s="281"/>
      <c r="AK56" s="239" t="str">
        <f t="shared" si="3"/>
        <v/>
      </c>
      <c r="AL56" s="240"/>
      <c r="AM56" s="239"/>
      <c r="AN56" s="240"/>
      <c r="AO56" s="239"/>
      <c r="AP56" s="239" t="str">
        <f t="shared" si="4"/>
        <v>.</v>
      </c>
      <c r="AQ56" s="282"/>
      <c r="AR56" s="189"/>
      <c r="AS56" s="172"/>
      <c r="AT56" s="158"/>
      <c r="AU56" s="158"/>
      <c r="AV56" s="196"/>
    </row>
    <row r="57" spans="1:48" ht="32.15" customHeight="1" x14ac:dyDescent="0.25">
      <c r="A57" s="30" t="str">
        <f>MID(E57,FIND("(Q",E57)+1,8)</f>
        <v>Q8c.2.7a</v>
      </c>
      <c r="B57" s="30" t="s">
        <v>88</v>
      </c>
      <c r="C57" s="29" t="s">
        <v>383</v>
      </c>
      <c r="D57" s="26"/>
      <c r="E57" s="564" t="s">
        <v>959</v>
      </c>
      <c r="F57" s="564"/>
      <c r="G57" s="564"/>
      <c r="H57" s="564"/>
      <c r="I57" s="414"/>
      <c r="J57" s="469"/>
      <c r="K57" s="470"/>
      <c r="L57" s="470"/>
      <c r="M57" s="458"/>
      <c r="N57" s="267" t="s">
        <v>1209</v>
      </c>
      <c r="O57" s="429" t="str">
        <f t="shared" si="10"/>
        <v/>
      </c>
      <c r="P57" s="248"/>
      <c r="Q57" s="411"/>
      <c r="R57" s="235"/>
      <c r="S57" s="429"/>
      <c r="T57" s="235"/>
      <c r="U57" s="411"/>
      <c r="V57" s="411" t="str">
        <f t="shared" si="1"/>
        <v>.</v>
      </c>
      <c r="W57" s="236"/>
      <c r="X57" s="398"/>
      <c r="Y57" s="152"/>
      <c r="Z57" s="152"/>
      <c r="AA57" s="233"/>
      <c r="AB57" s="242"/>
      <c r="AC57" s="242"/>
      <c r="AD57" s="238"/>
      <c r="AE57" s="237"/>
      <c r="AF57" s="280" t="str">
        <f t="shared" si="2"/>
        <v/>
      </c>
      <c r="AG57" s="239"/>
      <c r="AH57" s="240"/>
      <c r="AI57" s="239"/>
      <c r="AJ57" s="240"/>
      <c r="AK57" s="239" t="str">
        <f t="shared" si="3"/>
        <v/>
      </c>
      <c r="AL57" s="240"/>
      <c r="AM57" s="239"/>
      <c r="AN57" s="240"/>
      <c r="AO57" s="239"/>
      <c r="AP57" s="239" t="str">
        <f t="shared" si="4"/>
        <v>.</v>
      </c>
      <c r="AQ57" s="282"/>
      <c r="AR57" s="189"/>
      <c r="AS57" s="172"/>
      <c r="AT57" s="158"/>
      <c r="AU57" s="158"/>
      <c r="AV57" s="196"/>
    </row>
    <row r="58" spans="1:48" ht="32.15" customHeight="1" x14ac:dyDescent="0.25">
      <c r="A58" s="30" t="str">
        <f>MID(E58,FIND("(Q",E58)+1,7)</f>
        <v>Q8c.2.8</v>
      </c>
      <c r="B58" s="30" t="s">
        <v>59</v>
      </c>
      <c r="C58" s="99" t="s">
        <v>384</v>
      </c>
      <c r="D58" s="26" t="s">
        <v>0</v>
      </c>
      <c r="E58" s="562" t="s">
        <v>960</v>
      </c>
      <c r="F58" s="562"/>
      <c r="G58" s="562"/>
      <c r="H58" s="562"/>
      <c r="I58" s="637" t="s">
        <v>1064</v>
      </c>
      <c r="J58" s="396"/>
      <c r="K58" s="304"/>
      <c r="L58" s="304"/>
      <c r="M58" s="159"/>
      <c r="N58" s="267" t="s">
        <v>1</v>
      </c>
      <c r="O58" s="429" t="str">
        <f t="shared" si="10"/>
        <v/>
      </c>
      <c r="P58" s="248"/>
      <c r="Q58" s="411"/>
      <c r="R58" s="235"/>
      <c r="S58" s="429"/>
      <c r="T58" s="235"/>
      <c r="U58" s="411"/>
      <c r="V58" s="411" t="str">
        <f t="shared" si="1"/>
        <v>no</v>
      </c>
      <c r="W58" s="236"/>
      <c r="X58" s="398"/>
      <c r="Y58" s="152"/>
      <c r="Z58" s="152"/>
      <c r="AA58" s="233"/>
      <c r="AB58" s="242"/>
      <c r="AC58" s="242"/>
      <c r="AD58" s="238"/>
      <c r="AE58" s="237"/>
      <c r="AF58" s="280" t="str">
        <f t="shared" si="2"/>
        <v/>
      </c>
      <c r="AG58" s="239"/>
      <c r="AH58" s="240"/>
      <c r="AI58" s="283"/>
      <c r="AJ58" s="281"/>
      <c r="AK58" s="239" t="str">
        <f t="shared" si="3"/>
        <v/>
      </c>
      <c r="AL58" s="240"/>
      <c r="AM58" s="239"/>
      <c r="AN58" s="240"/>
      <c r="AO58" s="239"/>
      <c r="AP58" s="239" t="str">
        <f t="shared" si="4"/>
        <v>.</v>
      </c>
      <c r="AQ58" s="282"/>
      <c r="AR58" s="189"/>
      <c r="AS58" s="172"/>
      <c r="AT58" s="158"/>
      <c r="AU58" s="158"/>
      <c r="AV58" s="196"/>
    </row>
    <row r="59" spans="1:48" ht="32.15" customHeight="1" x14ac:dyDescent="0.25">
      <c r="C59" s="69"/>
      <c r="D59" s="26"/>
      <c r="E59" s="14"/>
      <c r="F59" s="562" t="s">
        <v>961</v>
      </c>
      <c r="G59" s="562"/>
      <c r="H59" s="562"/>
      <c r="I59" s="637"/>
      <c r="J59" s="420"/>
      <c r="K59" s="467"/>
      <c r="L59" s="467"/>
      <c r="M59" s="468"/>
      <c r="N59" s="396" t="s">
        <v>0</v>
      </c>
      <c r="O59" s="41"/>
      <c r="P59" s="41"/>
      <c r="Q59" s="41"/>
      <c r="R59" s="41"/>
      <c r="S59" s="41"/>
      <c r="T59" s="41"/>
      <c r="U59" s="41"/>
      <c r="V59" s="157"/>
      <c r="W59" s="72"/>
      <c r="X59" s="398"/>
      <c r="Y59" s="152"/>
      <c r="Z59" s="152"/>
      <c r="AA59" s="233"/>
      <c r="AB59" s="368"/>
      <c r="AC59" s="241"/>
      <c r="AD59" s="156"/>
      <c r="AE59" s="245"/>
      <c r="AF59" s="278"/>
      <c r="AG59" s="156"/>
      <c r="AH59" s="155"/>
      <c r="AI59" s="157"/>
      <c r="AJ59" s="155"/>
      <c r="AK59" s="157"/>
      <c r="AL59" s="43"/>
      <c r="AM59" s="156"/>
      <c r="AN59" s="43"/>
      <c r="AO59" s="156"/>
      <c r="AP59" s="156"/>
      <c r="AQ59" s="279"/>
      <c r="AR59" s="189"/>
      <c r="AS59" s="172"/>
      <c r="AT59" s="158"/>
      <c r="AU59" s="158"/>
      <c r="AV59" s="196"/>
    </row>
    <row r="60" spans="1:48" ht="32.15" customHeight="1" x14ac:dyDescent="0.25">
      <c r="A60" s="30" t="str">
        <f>MID(F$59,FIND("(Q",F$59)+1,8)&amp;"_i"</f>
        <v>Q8c.2.8a_i</v>
      </c>
      <c r="B60" s="30" t="s">
        <v>59</v>
      </c>
      <c r="C60" s="99" t="s">
        <v>385</v>
      </c>
      <c r="D60" s="26" t="s">
        <v>0</v>
      </c>
      <c r="E60" s="14" t="s">
        <v>0</v>
      </c>
      <c r="F60" s="419"/>
      <c r="G60" s="593" t="s">
        <v>172</v>
      </c>
      <c r="H60" s="593"/>
      <c r="I60" s="637"/>
      <c r="J60" s="420"/>
      <c r="K60" s="467"/>
      <c r="L60" s="467"/>
      <c r="M60" s="468"/>
      <c r="N60" s="267" t="s">
        <v>1212</v>
      </c>
      <c r="O60" s="429" t="str">
        <f t="shared" ref="O60:O70" si="11">IF(OR(B60="NI",B60="N"),"New question introduced in 2023 - Please answer this question for the year of the previous update in Column P",IF(B60="EC","Small changes were made to the question. Take extra care when validating the response in Column N. If necessary, please change your answer in Column P",""))</f>
        <v/>
      </c>
      <c r="P60" s="248"/>
      <c r="Q60" s="411"/>
      <c r="R60" s="235"/>
      <c r="S60" s="429"/>
      <c r="T60" s="235"/>
      <c r="U60" s="411"/>
      <c r="V60" s="411" t="str">
        <f t="shared" si="1"/>
        <v>not applicable</v>
      </c>
      <c r="W60" s="236"/>
      <c r="X60" s="398"/>
      <c r="Y60" s="152"/>
      <c r="Z60" s="152"/>
      <c r="AA60" s="233"/>
      <c r="AB60" s="242"/>
      <c r="AC60" s="242"/>
      <c r="AD60" s="238"/>
      <c r="AE60" s="237"/>
      <c r="AF60" s="280" t="str">
        <f t="shared" si="2"/>
        <v/>
      </c>
      <c r="AG60" s="239"/>
      <c r="AH60" s="240"/>
      <c r="AI60" s="283"/>
      <c r="AJ60" s="281"/>
      <c r="AK60" s="239" t="str">
        <f t="shared" si="3"/>
        <v/>
      </c>
      <c r="AL60" s="240"/>
      <c r="AM60" s="239"/>
      <c r="AN60" s="240"/>
      <c r="AO60" s="239"/>
      <c r="AP60" s="239" t="str">
        <f t="shared" si="4"/>
        <v>.</v>
      </c>
      <c r="AQ60" s="282"/>
      <c r="AR60" s="189"/>
      <c r="AS60" s="172"/>
      <c r="AT60" s="158"/>
      <c r="AU60" s="158"/>
      <c r="AV60" s="196"/>
    </row>
    <row r="61" spans="1:48" ht="32.15" customHeight="1" x14ac:dyDescent="0.25">
      <c r="A61" s="30" t="str">
        <f>MID(F$59,FIND("(Q",F$59)+1,8)&amp;"_ii"</f>
        <v>Q8c.2.8a_ii</v>
      </c>
      <c r="B61" s="30" t="s">
        <v>59</v>
      </c>
      <c r="C61" s="99" t="s">
        <v>386</v>
      </c>
      <c r="D61" s="26" t="s">
        <v>0</v>
      </c>
      <c r="E61" s="14" t="s">
        <v>0</v>
      </c>
      <c r="F61" s="419"/>
      <c r="G61" s="593" t="s">
        <v>179</v>
      </c>
      <c r="H61" s="593"/>
      <c r="I61" s="637"/>
      <c r="J61" s="420"/>
      <c r="K61" s="467"/>
      <c r="L61" s="467"/>
      <c r="M61" s="468"/>
      <c r="N61" s="267" t="s">
        <v>1212</v>
      </c>
      <c r="O61" s="429" t="str">
        <f t="shared" si="11"/>
        <v/>
      </c>
      <c r="P61" s="248"/>
      <c r="Q61" s="411"/>
      <c r="R61" s="235"/>
      <c r="S61" s="429"/>
      <c r="T61" s="235"/>
      <c r="U61" s="411"/>
      <c r="V61" s="411" t="str">
        <f t="shared" si="1"/>
        <v>not applicable</v>
      </c>
      <c r="W61" s="236"/>
      <c r="X61" s="398"/>
      <c r="Y61" s="152"/>
      <c r="Z61" s="152"/>
      <c r="AA61" s="233"/>
      <c r="AB61" s="242"/>
      <c r="AC61" s="242"/>
      <c r="AD61" s="238"/>
      <c r="AE61" s="237"/>
      <c r="AF61" s="280" t="str">
        <f t="shared" si="2"/>
        <v/>
      </c>
      <c r="AG61" s="239"/>
      <c r="AH61" s="240"/>
      <c r="AI61" s="283"/>
      <c r="AJ61" s="281"/>
      <c r="AK61" s="239" t="str">
        <f t="shared" si="3"/>
        <v/>
      </c>
      <c r="AL61" s="240"/>
      <c r="AM61" s="239"/>
      <c r="AN61" s="240"/>
      <c r="AO61" s="239"/>
      <c r="AP61" s="239" t="str">
        <f t="shared" si="4"/>
        <v>.</v>
      </c>
      <c r="AQ61" s="282"/>
      <c r="AR61" s="189"/>
      <c r="AS61" s="172"/>
      <c r="AT61" s="158"/>
      <c r="AU61" s="158"/>
      <c r="AV61" s="196"/>
    </row>
    <row r="62" spans="1:48" ht="32.15" customHeight="1" x14ac:dyDescent="0.25">
      <c r="A62" s="30" t="str">
        <f>MID(F$59,FIND("(Q",F$59)+1,8)&amp;"_iii"</f>
        <v>Q8c.2.8a_iii</v>
      </c>
      <c r="B62" s="30" t="s">
        <v>59</v>
      </c>
      <c r="C62" s="99" t="s">
        <v>387</v>
      </c>
      <c r="D62" s="26" t="s">
        <v>0</v>
      </c>
      <c r="E62" s="14" t="s">
        <v>0</v>
      </c>
      <c r="F62" s="419"/>
      <c r="G62" s="593" t="s">
        <v>180</v>
      </c>
      <c r="H62" s="593"/>
      <c r="I62" s="637"/>
      <c r="J62" s="420"/>
      <c r="K62" s="467"/>
      <c r="L62" s="467"/>
      <c r="M62" s="468"/>
      <c r="N62" s="267" t="s">
        <v>1212</v>
      </c>
      <c r="O62" s="429" t="str">
        <f t="shared" si="11"/>
        <v/>
      </c>
      <c r="P62" s="248"/>
      <c r="Q62" s="411"/>
      <c r="R62" s="235"/>
      <c r="S62" s="429"/>
      <c r="T62" s="235"/>
      <c r="U62" s="411"/>
      <c r="V62" s="411" t="str">
        <f t="shared" si="1"/>
        <v>not applicable</v>
      </c>
      <c r="W62" s="236"/>
      <c r="X62" s="398"/>
      <c r="Y62" s="152"/>
      <c r="Z62" s="152"/>
      <c r="AA62" s="233"/>
      <c r="AB62" s="242"/>
      <c r="AC62" s="242"/>
      <c r="AD62" s="238"/>
      <c r="AE62" s="237"/>
      <c r="AF62" s="280" t="str">
        <f t="shared" si="2"/>
        <v/>
      </c>
      <c r="AG62" s="239"/>
      <c r="AH62" s="240"/>
      <c r="AI62" s="283"/>
      <c r="AJ62" s="281"/>
      <c r="AK62" s="239" t="str">
        <f t="shared" si="3"/>
        <v/>
      </c>
      <c r="AL62" s="240"/>
      <c r="AM62" s="239"/>
      <c r="AN62" s="240"/>
      <c r="AO62" s="239"/>
      <c r="AP62" s="239" t="str">
        <f t="shared" si="4"/>
        <v>.</v>
      </c>
      <c r="AQ62" s="282"/>
      <c r="AR62" s="189"/>
      <c r="AS62" s="172"/>
      <c r="AT62" s="158"/>
      <c r="AU62" s="158"/>
      <c r="AV62" s="196"/>
    </row>
    <row r="63" spans="1:48" ht="32.15" customHeight="1" x14ac:dyDescent="0.25">
      <c r="A63" s="30" t="str">
        <f>MID(F$59,FIND("(Q",F$59)+1,8)&amp;"_iv"</f>
        <v>Q8c.2.8a_iv</v>
      </c>
      <c r="B63" s="30" t="s">
        <v>59</v>
      </c>
      <c r="C63" s="99" t="s">
        <v>388</v>
      </c>
      <c r="D63" s="26" t="s">
        <v>0</v>
      </c>
      <c r="E63" s="14" t="s">
        <v>0</v>
      </c>
      <c r="F63" s="419"/>
      <c r="G63" s="593" t="s">
        <v>181</v>
      </c>
      <c r="H63" s="593"/>
      <c r="I63" s="637"/>
      <c r="J63" s="420"/>
      <c r="K63" s="467"/>
      <c r="L63" s="467"/>
      <c r="M63" s="468"/>
      <c r="N63" s="267" t="s">
        <v>1212</v>
      </c>
      <c r="O63" s="429" t="str">
        <f t="shared" si="11"/>
        <v/>
      </c>
      <c r="P63" s="248"/>
      <c r="Q63" s="411"/>
      <c r="R63" s="235"/>
      <c r="S63" s="429"/>
      <c r="T63" s="235"/>
      <c r="U63" s="411"/>
      <c r="V63" s="411" t="str">
        <f t="shared" si="1"/>
        <v>not applicable</v>
      </c>
      <c r="W63" s="236"/>
      <c r="X63" s="398"/>
      <c r="Y63" s="152"/>
      <c r="Z63" s="152"/>
      <c r="AA63" s="233"/>
      <c r="AB63" s="242"/>
      <c r="AC63" s="242"/>
      <c r="AD63" s="238"/>
      <c r="AE63" s="237"/>
      <c r="AF63" s="280" t="str">
        <f t="shared" si="2"/>
        <v/>
      </c>
      <c r="AG63" s="239"/>
      <c r="AH63" s="240"/>
      <c r="AI63" s="283"/>
      <c r="AJ63" s="281"/>
      <c r="AK63" s="239" t="str">
        <f t="shared" si="3"/>
        <v/>
      </c>
      <c r="AL63" s="240"/>
      <c r="AM63" s="239"/>
      <c r="AN63" s="240"/>
      <c r="AO63" s="239"/>
      <c r="AP63" s="239" t="str">
        <f t="shared" si="4"/>
        <v>.</v>
      </c>
      <c r="AQ63" s="282"/>
      <c r="AR63" s="194"/>
      <c r="AS63" s="163"/>
      <c r="AT63" s="154"/>
      <c r="AU63" s="154"/>
      <c r="AV63" s="74"/>
    </row>
    <row r="64" spans="1:48" ht="32.15" customHeight="1" x14ac:dyDescent="0.25">
      <c r="A64" s="30" t="str">
        <f>MID(F$59,FIND("(Q",F$59)+1,8)&amp;"_v"</f>
        <v>Q8c.2.8a_v</v>
      </c>
      <c r="B64" s="30" t="s">
        <v>59</v>
      </c>
      <c r="C64" s="99" t="s">
        <v>389</v>
      </c>
      <c r="D64" s="26" t="s">
        <v>0</v>
      </c>
      <c r="E64" s="14" t="s">
        <v>0</v>
      </c>
      <c r="F64" s="419"/>
      <c r="G64" s="593" t="s">
        <v>176</v>
      </c>
      <c r="H64" s="593"/>
      <c r="I64" s="637"/>
      <c r="J64" s="420"/>
      <c r="K64" s="467"/>
      <c r="L64" s="467"/>
      <c r="M64" s="468"/>
      <c r="N64" s="267" t="s">
        <v>1212</v>
      </c>
      <c r="O64" s="429" t="str">
        <f t="shared" si="11"/>
        <v/>
      </c>
      <c r="P64" s="248"/>
      <c r="Q64" s="411"/>
      <c r="R64" s="235"/>
      <c r="S64" s="429"/>
      <c r="T64" s="235"/>
      <c r="U64" s="411"/>
      <c r="V64" s="411" t="str">
        <f t="shared" si="1"/>
        <v>not applicable</v>
      </c>
      <c r="W64" s="236"/>
      <c r="X64" s="398"/>
      <c r="Y64" s="152"/>
      <c r="Z64" s="152"/>
      <c r="AA64" s="233"/>
      <c r="AB64" s="242"/>
      <c r="AC64" s="242"/>
      <c r="AD64" s="238"/>
      <c r="AE64" s="237"/>
      <c r="AF64" s="280" t="str">
        <f t="shared" si="2"/>
        <v/>
      </c>
      <c r="AG64" s="239"/>
      <c r="AH64" s="240"/>
      <c r="AI64" s="283"/>
      <c r="AJ64" s="281"/>
      <c r="AK64" s="239" t="str">
        <f t="shared" si="3"/>
        <v/>
      </c>
      <c r="AL64" s="240"/>
      <c r="AM64" s="239"/>
      <c r="AN64" s="240"/>
      <c r="AO64" s="239"/>
      <c r="AP64" s="239" t="str">
        <f t="shared" si="4"/>
        <v>.</v>
      </c>
      <c r="AQ64" s="282"/>
      <c r="AR64" s="189"/>
      <c r="AS64" s="172"/>
      <c r="AT64" s="158"/>
      <c r="AU64" s="158"/>
      <c r="AV64" s="196"/>
    </row>
    <row r="65" spans="1:48" ht="32.15" customHeight="1" x14ac:dyDescent="0.25">
      <c r="A65" s="30" t="str">
        <f>MID(F$59,FIND("(Q",F$59)+1,8)&amp;"_vi"</f>
        <v>Q8c.2.8a_vi</v>
      </c>
      <c r="B65" s="30" t="s">
        <v>59</v>
      </c>
      <c r="C65" s="99" t="s">
        <v>390</v>
      </c>
      <c r="D65" s="26" t="s">
        <v>0</v>
      </c>
      <c r="E65" s="14" t="s">
        <v>0</v>
      </c>
      <c r="F65" s="419"/>
      <c r="G65" s="593" t="s">
        <v>182</v>
      </c>
      <c r="H65" s="593"/>
      <c r="I65" s="637"/>
      <c r="J65" s="420"/>
      <c r="K65" s="467"/>
      <c r="L65" s="467"/>
      <c r="M65" s="468"/>
      <c r="N65" s="267" t="s">
        <v>1212</v>
      </c>
      <c r="O65" s="429" t="str">
        <f t="shared" si="11"/>
        <v/>
      </c>
      <c r="P65" s="248"/>
      <c r="Q65" s="411"/>
      <c r="R65" s="235"/>
      <c r="S65" s="429"/>
      <c r="T65" s="235"/>
      <c r="U65" s="411"/>
      <c r="V65" s="411" t="str">
        <f t="shared" si="1"/>
        <v>not applicable</v>
      </c>
      <c r="W65" s="236"/>
      <c r="X65" s="398"/>
      <c r="Y65" s="152"/>
      <c r="Z65" s="152"/>
      <c r="AA65" s="233"/>
      <c r="AB65" s="242"/>
      <c r="AC65" s="242"/>
      <c r="AD65" s="238"/>
      <c r="AE65" s="237"/>
      <c r="AF65" s="280" t="str">
        <f t="shared" si="2"/>
        <v/>
      </c>
      <c r="AG65" s="239"/>
      <c r="AH65" s="240"/>
      <c r="AI65" s="283"/>
      <c r="AJ65" s="281"/>
      <c r="AK65" s="239" t="str">
        <f t="shared" si="3"/>
        <v/>
      </c>
      <c r="AL65" s="240"/>
      <c r="AM65" s="239"/>
      <c r="AN65" s="240"/>
      <c r="AO65" s="239"/>
      <c r="AP65" s="239" t="str">
        <f t="shared" si="4"/>
        <v>.</v>
      </c>
      <c r="AQ65" s="282"/>
      <c r="AR65" s="189"/>
      <c r="AS65" s="172"/>
      <c r="AT65" s="158"/>
      <c r="AU65" s="158"/>
      <c r="AV65" s="196"/>
    </row>
    <row r="66" spans="1:48" ht="32.15" customHeight="1" x14ac:dyDescent="0.25">
      <c r="A66" s="30" t="str">
        <f>MID(F66,FIND("(Q",F66)+1,8)</f>
        <v>Q8c.2.8b</v>
      </c>
      <c r="B66" s="30" t="s">
        <v>88</v>
      </c>
      <c r="C66" s="69" t="s">
        <v>391</v>
      </c>
      <c r="D66" s="26"/>
      <c r="E66" s="14"/>
      <c r="F66" s="564" t="s">
        <v>962</v>
      </c>
      <c r="G66" s="564"/>
      <c r="H66" s="564"/>
      <c r="I66" s="637"/>
      <c r="J66" s="420"/>
      <c r="K66" s="467"/>
      <c r="L66" s="467"/>
      <c r="M66" s="468"/>
      <c r="N66" s="267" t="s">
        <v>1209</v>
      </c>
      <c r="O66" s="429" t="str">
        <f t="shared" si="11"/>
        <v/>
      </c>
      <c r="P66" s="248"/>
      <c r="Q66" s="411"/>
      <c r="R66" s="235"/>
      <c r="S66" s="429"/>
      <c r="T66" s="235"/>
      <c r="U66" s="411"/>
      <c r="V66" s="411" t="str">
        <f t="shared" si="1"/>
        <v>.</v>
      </c>
      <c r="W66" s="236"/>
      <c r="X66" s="398"/>
      <c r="Y66" s="152"/>
      <c r="Z66" s="152"/>
      <c r="AA66" s="233"/>
      <c r="AB66" s="242"/>
      <c r="AC66" s="242"/>
      <c r="AD66" s="238"/>
      <c r="AE66" s="237"/>
      <c r="AF66" s="280" t="str">
        <f t="shared" si="2"/>
        <v/>
      </c>
      <c r="AG66" s="239"/>
      <c r="AH66" s="240"/>
      <c r="AI66" s="239"/>
      <c r="AJ66" s="240"/>
      <c r="AK66" s="239" t="str">
        <f t="shared" si="3"/>
        <v/>
      </c>
      <c r="AL66" s="240"/>
      <c r="AM66" s="239"/>
      <c r="AN66" s="240"/>
      <c r="AO66" s="239"/>
      <c r="AP66" s="239" t="str">
        <f t="shared" si="4"/>
        <v>.</v>
      </c>
      <c r="AQ66" s="282"/>
      <c r="AR66" s="189"/>
      <c r="AS66" s="172"/>
      <c r="AT66" s="158"/>
      <c r="AU66" s="158"/>
      <c r="AV66" s="196"/>
    </row>
    <row r="67" spans="1:48" ht="80.5" customHeight="1" x14ac:dyDescent="0.25">
      <c r="A67" s="30" t="str">
        <f>MID(E67,FIND("(Q",E67)+1,7)</f>
        <v>Q8c.2.9</v>
      </c>
      <c r="B67" s="30" t="s">
        <v>59</v>
      </c>
      <c r="C67" s="99" t="s">
        <v>392</v>
      </c>
      <c r="D67" s="26" t="s">
        <v>0</v>
      </c>
      <c r="E67" s="562" t="s">
        <v>963</v>
      </c>
      <c r="F67" s="562"/>
      <c r="G67" s="562"/>
      <c r="H67" s="562"/>
      <c r="I67" s="433" t="s">
        <v>1048</v>
      </c>
      <c r="J67" s="420"/>
      <c r="K67" s="467"/>
      <c r="L67" s="467"/>
      <c r="M67" s="468"/>
      <c r="N67" s="267" t="s">
        <v>79</v>
      </c>
      <c r="O67" s="429" t="str">
        <f t="shared" si="11"/>
        <v/>
      </c>
      <c r="P67" s="248"/>
      <c r="Q67" s="411"/>
      <c r="R67" s="235"/>
      <c r="S67" s="429"/>
      <c r="T67" s="235"/>
      <c r="U67" s="411"/>
      <c r="V67" s="411" t="str">
        <f t="shared" si="1"/>
        <v>no (all forms of advertising and marketing are allowed)</v>
      </c>
      <c r="W67" s="236"/>
      <c r="X67" s="398"/>
      <c r="Y67" s="152"/>
      <c r="Z67" s="152"/>
      <c r="AA67" s="233"/>
      <c r="AB67" s="242"/>
      <c r="AC67" s="242"/>
      <c r="AD67" s="238"/>
      <c r="AE67" s="237"/>
      <c r="AF67" s="280" t="str">
        <f t="shared" si="2"/>
        <v/>
      </c>
      <c r="AG67" s="239"/>
      <c r="AH67" s="240"/>
      <c r="AI67" s="283"/>
      <c r="AJ67" s="281"/>
      <c r="AK67" s="239" t="str">
        <f t="shared" si="3"/>
        <v/>
      </c>
      <c r="AL67" s="240"/>
      <c r="AM67" s="239"/>
      <c r="AN67" s="240"/>
      <c r="AO67" s="239"/>
      <c r="AP67" s="239" t="str">
        <f t="shared" si="4"/>
        <v>.</v>
      </c>
      <c r="AQ67" s="282"/>
      <c r="AR67" s="189"/>
      <c r="AS67" s="173"/>
      <c r="AT67" s="73"/>
      <c r="AU67" s="158"/>
      <c r="AV67" s="196"/>
    </row>
    <row r="68" spans="1:48" ht="33" customHeight="1" x14ac:dyDescent="0.25">
      <c r="A68" s="30" t="str">
        <f>MID(E68,FIND("(Q",E68)+1,8)</f>
        <v>Q8c.2.9a</v>
      </c>
      <c r="B68" s="30" t="s">
        <v>88</v>
      </c>
      <c r="C68" s="69" t="s">
        <v>393</v>
      </c>
      <c r="D68" s="26"/>
      <c r="E68" s="564" t="s">
        <v>964</v>
      </c>
      <c r="F68" s="564"/>
      <c r="G68" s="564"/>
      <c r="H68" s="564"/>
      <c r="I68" s="415"/>
      <c r="J68" s="420"/>
      <c r="K68" s="467"/>
      <c r="L68" s="467"/>
      <c r="M68" s="468"/>
      <c r="N68" s="267" t="s">
        <v>1209</v>
      </c>
      <c r="O68" s="429" t="str">
        <f t="shared" si="11"/>
        <v/>
      </c>
      <c r="P68" s="248"/>
      <c r="Q68" s="411"/>
      <c r="R68" s="235"/>
      <c r="S68" s="429"/>
      <c r="T68" s="235"/>
      <c r="U68" s="411"/>
      <c r="V68" s="411" t="str">
        <f t="shared" si="1"/>
        <v>.</v>
      </c>
      <c r="W68" s="236"/>
      <c r="X68" s="398"/>
      <c r="Y68" s="152"/>
      <c r="Z68" s="152"/>
      <c r="AA68" s="233"/>
      <c r="AB68" s="242"/>
      <c r="AC68" s="242"/>
      <c r="AD68" s="238"/>
      <c r="AE68" s="237"/>
      <c r="AF68" s="280" t="str">
        <f t="shared" si="2"/>
        <v/>
      </c>
      <c r="AG68" s="239"/>
      <c r="AH68" s="240"/>
      <c r="AI68" s="239"/>
      <c r="AJ68" s="240"/>
      <c r="AK68" s="239" t="str">
        <f t="shared" si="3"/>
        <v/>
      </c>
      <c r="AL68" s="240"/>
      <c r="AM68" s="239"/>
      <c r="AN68" s="240"/>
      <c r="AO68" s="239"/>
      <c r="AP68" s="239" t="str">
        <f t="shared" si="4"/>
        <v>.</v>
      </c>
      <c r="AQ68" s="282"/>
      <c r="AR68" s="189"/>
      <c r="AS68" s="173"/>
      <c r="AT68" s="73"/>
      <c r="AU68" s="158"/>
      <c r="AV68" s="196"/>
    </row>
    <row r="69" spans="1:48" ht="100.5" customHeight="1" x14ac:dyDescent="0.25">
      <c r="A69" s="30" t="str">
        <f>MID(E69,FIND("(Q",E69)+1,8)</f>
        <v>Q8c.2.10</v>
      </c>
      <c r="B69" s="30" t="s">
        <v>59</v>
      </c>
      <c r="C69" s="99" t="s">
        <v>394</v>
      </c>
      <c r="D69" s="26" t="s">
        <v>0</v>
      </c>
      <c r="E69" s="562" t="s">
        <v>965</v>
      </c>
      <c r="F69" s="562"/>
      <c r="G69" s="562"/>
      <c r="H69" s="562"/>
      <c r="I69" s="422" t="s">
        <v>1049</v>
      </c>
      <c r="J69" s="473"/>
      <c r="K69" s="474"/>
      <c r="L69" s="474"/>
      <c r="M69" s="475"/>
      <c r="N69" s="267" t="s">
        <v>81</v>
      </c>
      <c r="O69" s="429" t="str">
        <f t="shared" si="11"/>
        <v/>
      </c>
      <c r="P69" s="248"/>
      <c r="Q69" s="411"/>
      <c r="R69" s="235"/>
      <c r="S69" s="429"/>
      <c r="T69" s="235"/>
      <c r="U69" s="411"/>
      <c r="V69" s="411" t="str">
        <f t="shared" si="1"/>
        <v>all forms of cooperation allowed</v>
      </c>
      <c r="W69" s="236"/>
      <c r="X69" s="398"/>
      <c r="Y69" s="152"/>
      <c r="Z69" s="152"/>
      <c r="AA69" s="233"/>
      <c r="AB69" s="242"/>
      <c r="AC69" s="242"/>
      <c r="AD69" s="238"/>
      <c r="AE69" s="237"/>
      <c r="AF69" s="280" t="str">
        <f t="shared" si="2"/>
        <v/>
      </c>
      <c r="AG69" s="239"/>
      <c r="AH69" s="240"/>
      <c r="AI69" s="283"/>
      <c r="AJ69" s="281"/>
      <c r="AK69" s="239" t="str">
        <f t="shared" si="3"/>
        <v/>
      </c>
      <c r="AL69" s="240"/>
      <c r="AM69" s="239"/>
      <c r="AN69" s="240"/>
      <c r="AO69" s="239"/>
      <c r="AP69" s="239" t="str">
        <f t="shared" si="4"/>
        <v>.</v>
      </c>
      <c r="AQ69" s="282"/>
      <c r="AR69" s="189"/>
      <c r="AS69" s="173"/>
      <c r="AT69" s="73"/>
      <c r="AU69" s="158"/>
      <c r="AV69" s="196"/>
    </row>
    <row r="70" spans="1:48" ht="27.75" customHeight="1" x14ac:dyDescent="0.25">
      <c r="A70" s="30" t="str">
        <f>MID(E70,FIND("(Q",E70)+1,9)</f>
        <v>Q8c.2.10a</v>
      </c>
      <c r="B70" s="30" t="s">
        <v>88</v>
      </c>
      <c r="C70" s="30" t="s">
        <v>395</v>
      </c>
      <c r="D70" s="25"/>
      <c r="E70" s="566" t="s">
        <v>966</v>
      </c>
      <c r="F70" s="566"/>
      <c r="G70" s="566"/>
      <c r="H70" s="566"/>
      <c r="I70" s="415"/>
      <c r="J70" s="420"/>
      <c r="K70" s="467"/>
      <c r="L70" s="467"/>
      <c r="M70" s="468"/>
      <c r="N70" s="267" t="s">
        <v>1209</v>
      </c>
      <c r="O70" s="429" t="str">
        <f t="shared" si="11"/>
        <v/>
      </c>
      <c r="P70" s="248"/>
      <c r="Q70" s="411"/>
      <c r="R70" s="235"/>
      <c r="S70" s="429"/>
      <c r="T70" s="235"/>
      <c r="U70" s="411"/>
      <c r="V70" s="411" t="str">
        <f t="shared" si="1"/>
        <v>.</v>
      </c>
      <c r="W70" s="236"/>
      <c r="X70" s="398"/>
      <c r="Y70" s="152"/>
      <c r="Z70" s="152"/>
      <c r="AA70" s="233"/>
      <c r="AB70" s="242"/>
      <c r="AC70" s="242"/>
      <c r="AD70" s="238"/>
      <c r="AE70" s="237"/>
      <c r="AF70" s="280" t="str">
        <f t="shared" si="2"/>
        <v/>
      </c>
      <c r="AG70" s="239"/>
      <c r="AH70" s="240"/>
      <c r="AI70" s="239"/>
      <c r="AJ70" s="240"/>
      <c r="AK70" s="239" t="str">
        <f t="shared" si="3"/>
        <v/>
      </c>
      <c r="AL70" s="240"/>
      <c r="AM70" s="239"/>
      <c r="AN70" s="240"/>
      <c r="AO70" s="239"/>
      <c r="AP70" s="239" t="str">
        <f t="shared" si="4"/>
        <v>.</v>
      </c>
      <c r="AQ70" s="282"/>
      <c r="AR70" s="189"/>
      <c r="AS70" s="173"/>
      <c r="AT70" s="73"/>
      <c r="AU70" s="158"/>
      <c r="AV70" s="196"/>
    </row>
    <row r="71" spans="1:48" ht="60" customHeight="1" x14ac:dyDescent="0.25">
      <c r="A71" s="69"/>
      <c r="C71" s="69"/>
      <c r="D71" s="570" t="s">
        <v>617</v>
      </c>
      <c r="E71" s="571"/>
      <c r="F71" s="571"/>
      <c r="G71" s="571"/>
      <c r="H71" s="571"/>
      <c r="I71" s="160"/>
      <c r="J71" s="471"/>
      <c r="K71" s="472"/>
      <c r="L71" s="472"/>
      <c r="M71" s="461"/>
      <c r="N71" s="396" t="s">
        <v>0</v>
      </c>
      <c r="O71" s="70"/>
      <c r="P71" s="70"/>
      <c r="Q71" s="70"/>
      <c r="R71" s="70"/>
      <c r="S71" s="70"/>
      <c r="T71" s="70"/>
      <c r="U71" s="70"/>
      <c r="V71" s="157"/>
      <c r="W71" s="72"/>
      <c r="X71" s="398"/>
      <c r="Y71" s="152"/>
      <c r="Z71" s="152"/>
      <c r="AA71" s="233"/>
      <c r="AB71" s="241"/>
      <c r="AC71" s="241"/>
      <c r="AD71" s="157"/>
      <c r="AE71" s="245"/>
      <c r="AF71" s="290"/>
      <c r="AG71" s="156"/>
      <c r="AH71" s="155"/>
      <c r="AI71" s="157"/>
      <c r="AJ71" s="155"/>
      <c r="AK71" s="157"/>
      <c r="AL71" s="43"/>
      <c r="AM71" s="156"/>
      <c r="AN71" s="43"/>
      <c r="AO71" s="156"/>
      <c r="AP71" s="156"/>
      <c r="AQ71" s="279"/>
      <c r="AR71" s="189"/>
      <c r="AS71" s="173"/>
      <c r="AT71" s="73"/>
      <c r="AU71" s="158"/>
      <c r="AV71" s="196"/>
    </row>
    <row r="72" spans="1:48" s="71" customFormat="1" ht="90" customHeight="1" x14ac:dyDescent="0.25">
      <c r="A72" s="30" t="str">
        <f>MID(E72,FIND("(Q",E72)+1,7)</f>
        <v>Q8c.3.1</v>
      </c>
      <c r="B72" s="98" t="s">
        <v>535</v>
      </c>
      <c r="C72" s="29"/>
      <c r="D72" s="26"/>
      <c r="E72" s="562" t="s">
        <v>885</v>
      </c>
      <c r="F72" s="562"/>
      <c r="G72" s="562"/>
      <c r="H72" s="562"/>
      <c r="I72" s="636" t="s">
        <v>1050</v>
      </c>
      <c r="J72" s="469"/>
      <c r="K72" s="470"/>
      <c r="L72" s="470"/>
      <c r="M72" s="458"/>
      <c r="N72" s="267" t="s">
        <v>0</v>
      </c>
      <c r="O72" s="429" t="str">
        <f t="shared" ref="O72:O78" si="12">IF(OR(B72="NI",B72="N"),"New question introduced in 2023 - Please answer this question for the year of the previous update in Column P",IF(B72="EC","Small changes were made to the question. Take extra care when validating the response in Column N. If necessary, please change your answer in Column P",""))</f>
        <v>New question introduced in 2023 - Please answer this question for the year of the previous update in Column P</v>
      </c>
      <c r="P72" s="235"/>
      <c r="Q72" s="235"/>
      <c r="R72" s="235"/>
      <c r="S72" s="235"/>
      <c r="T72" s="235"/>
      <c r="U72" s="235"/>
      <c r="V72" s="429" t="str">
        <f t="shared" ref="V72:V87" si="13">IF(AND(T72="",R72="",P72="",N72=""),"",IF(AND(T72="",R72="", P72=""),N72,IF(AND(T72="", R72="",P72&lt;&gt;""),P72,IF(AND(T72="",R72&lt;&gt;""),R72,T72))))</f>
        <v/>
      </c>
      <c r="W72" s="236"/>
      <c r="X72" s="398"/>
      <c r="Y72" s="152"/>
      <c r="Z72" s="152"/>
      <c r="AA72" s="233"/>
      <c r="AB72" s="242"/>
      <c r="AC72" s="242"/>
      <c r="AD72" s="238"/>
      <c r="AE72" s="237"/>
      <c r="AF72" s="284" t="str">
        <f t="shared" si="2"/>
        <v/>
      </c>
      <c r="AG72" s="239"/>
      <c r="AH72" s="240"/>
      <c r="AI72" s="283"/>
      <c r="AJ72" s="240"/>
      <c r="AK72" s="239" t="str">
        <f t="shared" si="3"/>
        <v/>
      </c>
      <c r="AL72" s="240"/>
      <c r="AM72" s="239"/>
      <c r="AN72" s="240"/>
      <c r="AO72" s="239"/>
      <c r="AP72" s="239" t="str">
        <f t="shared" si="4"/>
        <v>.</v>
      </c>
      <c r="AQ72" s="282"/>
      <c r="AR72" s="189"/>
      <c r="AS72" s="173"/>
      <c r="AT72" s="73"/>
      <c r="AU72" s="158"/>
      <c r="AV72" s="196"/>
    </row>
    <row r="73" spans="1:48" s="71" customFormat="1" ht="90" customHeight="1" x14ac:dyDescent="0.25">
      <c r="A73" s="30" t="str">
        <f>MID(E73,FIND("(Q",E73)+1,8)</f>
        <v>Q8c.3.1a</v>
      </c>
      <c r="B73" s="98" t="s">
        <v>535</v>
      </c>
      <c r="C73" s="29"/>
      <c r="D73" s="26"/>
      <c r="E73" s="564" t="s">
        <v>618</v>
      </c>
      <c r="F73" s="564"/>
      <c r="G73" s="564"/>
      <c r="H73" s="564"/>
      <c r="I73" s="636"/>
      <c r="J73" s="469"/>
      <c r="K73" s="470"/>
      <c r="L73" s="470"/>
      <c r="M73" s="458"/>
      <c r="N73" s="267" t="s">
        <v>0</v>
      </c>
      <c r="O73" s="429" t="str">
        <f t="shared" si="12"/>
        <v>New question introduced in 2023 - Please answer this question for the year of the previous update in Column P</v>
      </c>
      <c r="P73" s="235"/>
      <c r="Q73" s="235"/>
      <c r="R73" s="235"/>
      <c r="S73" s="235"/>
      <c r="T73" s="235"/>
      <c r="U73" s="235"/>
      <c r="V73" s="429" t="str">
        <f t="shared" si="13"/>
        <v/>
      </c>
      <c r="W73" s="236"/>
      <c r="X73" s="398"/>
      <c r="Y73" s="152"/>
      <c r="Z73" s="152"/>
      <c r="AA73" s="233"/>
      <c r="AB73" s="242"/>
      <c r="AC73" s="242"/>
      <c r="AD73" s="238"/>
      <c r="AE73" s="237"/>
      <c r="AF73" s="284" t="str">
        <f t="shared" ref="AF73:AF87" si="14">IF(AND(AD73="",AB73=""),"",IF(AND(AD73="",AB73&lt;&gt;""),AB73,IF(AND(AD73="",AB73&lt;&gt;""),AB73,AD73)))</f>
        <v/>
      </c>
      <c r="AG73" s="239"/>
      <c r="AH73" s="240"/>
      <c r="AI73" s="283"/>
      <c r="AJ73" s="240"/>
      <c r="AK73" s="239" t="str">
        <f t="shared" ref="AK73:AK87" si="15">IF(AND(AI73="",AG73="",AF73=""),"",IF(AND(AI73="",AG73=""),AF73,IF(AND(AI73="",AG73&lt;&gt;""),AG73,IF(AND(AI73="",AG73&lt;&gt;""),AG73,AI73))))</f>
        <v/>
      </c>
      <c r="AL73" s="240"/>
      <c r="AM73" s="239"/>
      <c r="AN73" s="240"/>
      <c r="AO73" s="239"/>
      <c r="AP73" s="239" t="str">
        <f t="shared" ref="AP73:AP87" si="16">IF(AND(AN73="",AL73="",AK73=""),".",IF(AND(AN73="",AL73=""),AK73,IF(AND(AN73="",AL73&lt;&gt;""),AL73,IF(AND(AN73="",AL73&lt;&gt;""),AL73,AN73))))</f>
        <v>.</v>
      </c>
      <c r="AQ73" s="282"/>
      <c r="AR73" s="189"/>
      <c r="AS73" s="173"/>
      <c r="AT73" s="73"/>
      <c r="AU73" s="158"/>
      <c r="AV73" s="196"/>
    </row>
    <row r="74" spans="1:48" s="71" customFormat="1" ht="37.5" customHeight="1" x14ac:dyDescent="0.25">
      <c r="A74" s="30" t="str">
        <f t="shared" ref="A74:A78" si="17">MID(E74,FIND("(Q",E74)+1,7)</f>
        <v>Q8c.3.2</v>
      </c>
      <c r="B74" s="98" t="s">
        <v>535</v>
      </c>
      <c r="C74" s="29"/>
      <c r="D74" s="26"/>
      <c r="E74" s="562" t="s">
        <v>890</v>
      </c>
      <c r="F74" s="562"/>
      <c r="G74" s="562"/>
      <c r="H74" s="562"/>
      <c r="I74" s="414" t="s">
        <v>856</v>
      </c>
      <c r="J74" s="469"/>
      <c r="K74" s="470"/>
      <c r="L74" s="470"/>
      <c r="M74" s="458"/>
      <c r="N74" s="267" t="s">
        <v>0</v>
      </c>
      <c r="O74" s="429" t="str">
        <f t="shared" si="12"/>
        <v>New question introduced in 2023 - Please answer this question for the year of the previous update in Column P</v>
      </c>
      <c r="P74" s="235"/>
      <c r="Q74" s="235"/>
      <c r="R74" s="235"/>
      <c r="S74" s="235"/>
      <c r="T74" s="235"/>
      <c r="U74" s="235"/>
      <c r="V74" s="429" t="str">
        <f t="shared" si="13"/>
        <v/>
      </c>
      <c r="W74" s="236"/>
      <c r="X74" s="398"/>
      <c r="Y74" s="152"/>
      <c r="Z74" s="152"/>
      <c r="AA74" s="233"/>
      <c r="AB74" s="242"/>
      <c r="AC74" s="242"/>
      <c r="AD74" s="238"/>
      <c r="AE74" s="237"/>
      <c r="AF74" s="284" t="str">
        <f t="shared" si="14"/>
        <v/>
      </c>
      <c r="AG74" s="239"/>
      <c r="AH74" s="240"/>
      <c r="AI74" s="283"/>
      <c r="AJ74" s="240"/>
      <c r="AK74" s="239" t="str">
        <f t="shared" si="15"/>
        <v/>
      </c>
      <c r="AL74" s="240"/>
      <c r="AM74" s="239"/>
      <c r="AN74" s="240"/>
      <c r="AO74" s="239"/>
      <c r="AP74" s="239" t="str">
        <f t="shared" si="16"/>
        <v>.</v>
      </c>
      <c r="AQ74" s="282"/>
      <c r="AR74" s="189"/>
      <c r="AS74" s="173"/>
      <c r="AT74" s="73"/>
      <c r="AU74" s="158"/>
      <c r="AV74" s="196"/>
    </row>
    <row r="75" spans="1:48" s="71" customFormat="1" ht="52" customHeight="1" x14ac:dyDescent="0.25">
      <c r="A75" s="30" t="str">
        <f>MID(E75,FIND("(Q",E75)+1,8)</f>
        <v>Q8c.3.2a</v>
      </c>
      <c r="B75" s="98" t="s">
        <v>535</v>
      </c>
      <c r="C75" s="29"/>
      <c r="D75" s="26"/>
      <c r="E75" s="564" t="s">
        <v>619</v>
      </c>
      <c r="F75" s="564"/>
      <c r="G75" s="564"/>
      <c r="H75" s="564"/>
      <c r="I75" s="414"/>
      <c r="J75" s="469"/>
      <c r="K75" s="470"/>
      <c r="L75" s="470"/>
      <c r="M75" s="458"/>
      <c r="N75" s="267" t="s">
        <v>0</v>
      </c>
      <c r="O75" s="429" t="str">
        <f t="shared" si="12"/>
        <v>New question introduced in 2023 - Please answer this question for the year of the previous update in Column P</v>
      </c>
      <c r="P75" s="235"/>
      <c r="Q75" s="235"/>
      <c r="R75" s="235"/>
      <c r="S75" s="235"/>
      <c r="T75" s="235"/>
      <c r="U75" s="235"/>
      <c r="V75" s="429" t="str">
        <f t="shared" si="13"/>
        <v/>
      </c>
      <c r="W75" s="236"/>
      <c r="X75" s="398"/>
      <c r="Y75" s="152"/>
      <c r="Z75" s="152"/>
      <c r="AA75" s="233"/>
      <c r="AB75" s="242"/>
      <c r="AC75" s="242"/>
      <c r="AD75" s="238"/>
      <c r="AE75" s="237"/>
      <c r="AF75" s="284" t="str">
        <f t="shared" si="14"/>
        <v/>
      </c>
      <c r="AG75" s="239"/>
      <c r="AH75" s="240"/>
      <c r="AI75" s="283"/>
      <c r="AJ75" s="240"/>
      <c r="AK75" s="239" t="str">
        <f t="shared" si="15"/>
        <v/>
      </c>
      <c r="AL75" s="240"/>
      <c r="AM75" s="239"/>
      <c r="AN75" s="240"/>
      <c r="AO75" s="239"/>
      <c r="AP75" s="239" t="str">
        <f t="shared" si="16"/>
        <v>.</v>
      </c>
      <c r="AQ75" s="282"/>
      <c r="AR75" s="189"/>
      <c r="AS75" s="173"/>
      <c r="AT75" s="73"/>
      <c r="AU75" s="158"/>
      <c r="AV75" s="196"/>
    </row>
    <row r="76" spans="1:48" s="71" customFormat="1" ht="52" customHeight="1" x14ac:dyDescent="0.25">
      <c r="A76" s="30" t="str">
        <f t="shared" si="17"/>
        <v>Q8c.3.3</v>
      </c>
      <c r="B76" s="98" t="s">
        <v>535</v>
      </c>
      <c r="C76" s="29"/>
      <c r="D76" s="26"/>
      <c r="E76" s="562" t="s">
        <v>897</v>
      </c>
      <c r="F76" s="562"/>
      <c r="G76" s="562"/>
      <c r="H76" s="562"/>
      <c r="I76" s="414" t="s">
        <v>857</v>
      </c>
      <c r="J76" s="469"/>
      <c r="K76" s="470"/>
      <c r="L76" s="470"/>
      <c r="M76" s="458"/>
      <c r="N76" s="267" t="s">
        <v>0</v>
      </c>
      <c r="O76" s="429" t="str">
        <f t="shared" si="12"/>
        <v>New question introduced in 2023 - Please answer this question for the year of the previous update in Column P</v>
      </c>
      <c r="P76" s="235"/>
      <c r="Q76" s="235"/>
      <c r="R76" s="235"/>
      <c r="S76" s="235"/>
      <c r="T76" s="235"/>
      <c r="U76" s="235"/>
      <c r="V76" s="429" t="str">
        <f t="shared" si="13"/>
        <v/>
      </c>
      <c r="W76" s="236"/>
      <c r="X76" s="398"/>
      <c r="Y76" s="152"/>
      <c r="Z76" s="152"/>
      <c r="AA76" s="233"/>
      <c r="AB76" s="242"/>
      <c r="AC76" s="242"/>
      <c r="AD76" s="238"/>
      <c r="AE76" s="237"/>
      <c r="AF76" s="284" t="str">
        <f t="shared" si="14"/>
        <v/>
      </c>
      <c r="AG76" s="239"/>
      <c r="AH76" s="240"/>
      <c r="AI76" s="283"/>
      <c r="AJ76" s="240"/>
      <c r="AK76" s="239" t="str">
        <f t="shared" si="15"/>
        <v/>
      </c>
      <c r="AL76" s="240"/>
      <c r="AM76" s="239"/>
      <c r="AN76" s="240"/>
      <c r="AO76" s="239"/>
      <c r="AP76" s="239" t="str">
        <f t="shared" si="16"/>
        <v>.</v>
      </c>
      <c r="AQ76" s="282"/>
      <c r="AR76" s="189"/>
      <c r="AS76" s="173"/>
      <c r="AT76" s="73"/>
      <c r="AU76" s="158"/>
      <c r="AV76" s="196"/>
    </row>
    <row r="77" spans="1:48" s="71" customFormat="1" ht="35.15" customHeight="1" x14ac:dyDescent="0.25">
      <c r="A77" s="30" t="str">
        <f>MID(E77,FIND("(Q",E77)+1,8)</f>
        <v>Q8c.3.3a</v>
      </c>
      <c r="B77" s="98" t="s">
        <v>535</v>
      </c>
      <c r="C77" s="29"/>
      <c r="D77" s="26"/>
      <c r="E77" s="564" t="s">
        <v>620</v>
      </c>
      <c r="F77" s="564"/>
      <c r="G77" s="564"/>
      <c r="H77" s="564"/>
      <c r="I77" s="414"/>
      <c r="J77" s="469"/>
      <c r="K77" s="470"/>
      <c r="L77" s="470"/>
      <c r="M77" s="458"/>
      <c r="N77" s="267" t="s">
        <v>0</v>
      </c>
      <c r="O77" s="429" t="str">
        <f t="shared" si="12"/>
        <v>New question introduced in 2023 - Please answer this question for the year of the previous update in Column P</v>
      </c>
      <c r="P77" s="235"/>
      <c r="Q77" s="235"/>
      <c r="R77" s="235"/>
      <c r="S77" s="235"/>
      <c r="T77" s="235"/>
      <c r="U77" s="235"/>
      <c r="V77" s="429" t="str">
        <f t="shared" si="13"/>
        <v/>
      </c>
      <c r="W77" s="236"/>
      <c r="X77" s="398"/>
      <c r="Y77" s="152"/>
      <c r="Z77" s="152"/>
      <c r="AA77" s="233"/>
      <c r="AB77" s="242"/>
      <c r="AC77" s="242"/>
      <c r="AD77" s="238"/>
      <c r="AE77" s="237"/>
      <c r="AF77" s="284" t="str">
        <f t="shared" si="14"/>
        <v/>
      </c>
      <c r="AG77" s="239"/>
      <c r="AH77" s="240"/>
      <c r="AI77" s="283"/>
      <c r="AJ77" s="240"/>
      <c r="AK77" s="239" t="str">
        <f t="shared" si="15"/>
        <v/>
      </c>
      <c r="AL77" s="240"/>
      <c r="AM77" s="239"/>
      <c r="AN77" s="240"/>
      <c r="AO77" s="239"/>
      <c r="AP77" s="239" t="str">
        <f t="shared" si="16"/>
        <v>.</v>
      </c>
      <c r="AQ77" s="282"/>
      <c r="AR77" s="189"/>
      <c r="AS77" s="173"/>
      <c r="AT77" s="158"/>
      <c r="AU77" s="73"/>
      <c r="AV77" s="164"/>
    </row>
    <row r="78" spans="1:48" s="71" customFormat="1" ht="123" customHeight="1" x14ac:dyDescent="0.25">
      <c r="A78" s="30" t="str">
        <f t="shared" si="17"/>
        <v>Q8c.3.4</v>
      </c>
      <c r="B78" s="98" t="s">
        <v>60</v>
      </c>
      <c r="C78" s="29"/>
      <c r="D78" s="26"/>
      <c r="E78" s="562" t="s">
        <v>621</v>
      </c>
      <c r="F78" s="562"/>
      <c r="G78" s="562"/>
      <c r="H78" s="562"/>
      <c r="I78" s="434" t="s">
        <v>1052</v>
      </c>
      <c r="J78" s="469"/>
      <c r="K78" s="470"/>
      <c r="L78" s="470"/>
      <c r="M78" s="458"/>
      <c r="N78" s="267" t="s">
        <v>0</v>
      </c>
      <c r="O78" s="429" t="str">
        <f t="shared" si="12"/>
        <v>New question introduced in 2023 - Please answer this question for the year of the previous update in Column P</v>
      </c>
      <c r="P78" s="235"/>
      <c r="Q78" s="235"/>
      <c r="R78" s="235"/>
      <c r="S78" s="235"/>
      <c r="T78" s="235"/>
      <c r="U78" s="235"/>
      <c r="V78" s="429" t="str">
        <f t="shared" si="13"/>
        <v/>
      </c>
      <c r="W78" s="236"/>
      <c r="X78" s="398"/>
      <c r="Y78" s="152"/>
      <c r="Z78" s="152"/>
      <c r="AA78" s="233"/>
      <c r="AB78" s="242"/>
      <c r="AC78" s="242"/>
      <c r="AD78" s="238"/>
      <c r="AE78" s="237"/>
      <c r="AF78" s="284" t="str">
        <f t="shared" si="14"/>
        <v/>
      </c>
      <c r="AG78" s="239"/>
      <c r="AH78" s="240"/>
      <c r="AI78" s="283"/>
      <c r="AJ78" s="240"/>
      <c r="AK78" s="239" t="str">
        <f t="shared" si="15"/>
        <v/>
      </c>
      <c r="AL78" s="240"/>
      <c r="AM78" s="239"/>
      <c r="AN78" s="240"/>
      <c r="AO78" s="239"/>
      <c r="AP78" s="239" t="str">
        <f t="shared" si="16"/>
        <v>.</v>
      </c>
      <c r="AQ78" s="282"/>
      <c r="AR78" s="189"/>
      <c r="AS78" s="173"/>
      <c r="AT78" s="158"/>
      <c r="AU78" s="73"/>
      <c r="AV78" s="196"/>
    </row>
    <row r="79" spans="1:48" ht="55" customHeight="1" x14ac:dyDescent="0.25">
      <c r="A79" s="69"/>
      <c r="C79" s="69"/>
      <c r="D79" s="573" t="s">
        <v>622</v>
      </c>
      <c r="E79" s="574"/>
      <c r="F79" s="574"/>
      <c r="G79" s="574"/>
      <c r="H79" s="574"/>
      <c r="I79" s="160" t="s">
        <v>1071</v>
      </c>
      <c r="J79" s="471"/>
      <c r="K79" s="472"/>
      <c r="L79" s="472"/>
      <c r="M79" s="461"/>
      <c r="N79" s="396" t="s">
        <v>0</v>
      </c>
      <c r="O79" s="41"/>
      <c r="P79" s="41"/>
      <c r="Q79" s="41"/>
      <c r="R79" s="70"/>
      <c r="S79" s="41"/>
      <c r="T79" s="70"/>
      <c r="U79" s="41"/>
      <c r="V79" s="157"/>
      <c r="W79" s="72"/>
      <c r="X79" s="398"/>
      <c r="Y79" s="152"/>
      <c r="Z79" s="152"/>
      <c r="AA79" s="233"/>
      <c r="AB79" s="241"/>
      <c r="AC79" s="241"/>
      <c r="AD79" s="157"/>
      <c r="AE79" s="245"/>
      <c r="AF79" s="290"/>
      <c r="AG79" s="157"/>
      <c r="AH79" s="155"/>
      <c r="AI79" s="157"/>
      <c r="AJ79" s="155"/>
      <c r="AK79" s="157"/>
      <c r="AL79" s="155"/>
      <c r="AM79" s="157"/>
      <c r="AN79" s="155"/>
      <c r="AO79" s="157"/>
      <c r="AP79" s="157"/>
      <c r="AQ79" s="244"/>
      <c r="AR79" s="189"/>
      <c r="AS79" s="173"/>
      <c r="AT79" s="158"/>
      <c r="AU79" s="73"/>
      <c r="AV79" s="196"/>
    </row>
    <row r="80" spans="1:48" ht="34.5" x14ac:dyDescent="0.25">
      <c r="A80" s="100" t="str">
        <f t="shared" ref="A80" si="18">MID(E80,FIND("(Q",E80)+1,7)</f>
        <v>Q8c.4.1</v>
      </c>
      <c r="B80" s="30" t="s">
        <v>59</v>
      </c>
      <c r="C80" s="102" t="s">
        <v>702</v>
      </c>
      <c r="D80" s="208"/>
      <c r="E80" s="560" t="s">
        <v>625</v>
      </c>
      <c r="F80" s="560"/>
      <c r="G80" s="560"/>
      <c r="H80" s="560"/>
      <c r="I80" s="434"/>
      <c r="J80" s="471"/>
      <c r="K80" s="472"/>
      <c r="L80" s="472"/>
      <c r="M80" s="461"/>
      <c r="N80" s="267" t="s">
        <v>747</v>
      </c>
      <c r="O80" s="248" t="s">
        <v>902</v>
      </c>
      <c r="P80" s="235"/>
      <c r="Q80" s="235"/>
      <c r="R80" s="235"/>
      <c r="S80" s="235"/>
      <c r="T80" s="235"/>
      <c r="U80" s="235"/>
      <c r="V80" s="254" t="str">
        <f t="shared" si="13"/>
        <v>profession is not regulated</v>
      </c>
      <c r="W80" s="236"/>
      <c r="X80" s="398"/>
      <c r="Y80" s="152"/>
      <c r="Z80" s="152"/>
      <c r="AA80" s="233"/>
      <c r="AB80" s="242"/>
      <c r="AC80" s="242"/>
      <c r="AD80" s="239"/>
      <c r="AE80" s="255"/>
      <c r="AF80" s="291" t="str">
        <f t="shared" si="14"/>
        <v/>
      </c>
      <c r="AG80" s="239"/>
      <c r="AH80" s="240"/>
      <c r="AI80" s="239"/>
      <c r="AJ80" s="240"/>
      <c r="AK80" s="239" t="str">
        <f t="shared" si="15"/>
        <v/>
      </c>
      <c r="AL80" s="240"/>
      <c r="AM80" s="239"/>
      <c r="AN80" s="240"/>
      <c r="AO80" s="239"/>
      <c r="AP80" s="239" t="str">
        <f t="shared" si="16"/>
        <v>.</v>
      </c>
      <c r="AQ80" s="282"/>
      <c r="AR80" s="189"/>
      <c r="AS80" s="173"/>
      <c r="AT80" s="158"/>
      <c r="AU80" s="73"/>
      <c r="AV80" s="196"/>
    </row>
    <row r="81" spans="1:48" ht="43.5" customHeight="1" x14ac:dyDescent="0.25">
      <c r="A81" s="100" t="str">
        <f>MID(E81,FIND("(Q",E81)+1,8)</f>
        <v>Q8c.4.1a</v>
      </c>
      <c r="B81" s="30" t="s">
        <v>535</v>
      </c>
      <c r="C81" s="102"/>
      <c r="D81" s="427"/>
      <c r="E81" s="566" t="s">
        <v>624</v>
      </c>
      <c r="F81" s="566"/>
      <c r="G81" s="566"/>
      <c r="H81" s="566"/>
      <c r="I81" s="407"/>
      <c r="J81" s="471"/>
      <c r="K81" s="472"/>
      <c r="L81" s="472"/>
      <c r="M81" s="461"/>
      <c r="N81" s="267" t="s">
        <v>0</v>
      </c>
      <c r="O81" s="429" t="s">
        <v>904</v>
      </c>
      <c r="P81" s="235"/>
      <c r="Q81" s="235"/>
      <c r="R81" s="235"/>
      <c r="S81" s="235"/>
      <c r="T81" s="235"/>
      <c r="U81" s="235"/>
      <c r="V81" s="254" t="str">
        <f t="shared" si="13"/>
        <v/>
      </c>
      <c r="W81" s="236"/>
      <c r="X81" s="398"/>
      <c r="Y81" s="152"/>
      <c r="Z81" s="152"/>
      <c r="AA81" s="233"/>
      <c r="AB81" s="242"/>
      <c r="AC81" s="242"/>
      <c r="AD81" s="239"/>
      <c r="AE81" s="255"/>
      <c r="AF81" s="291" t="str">
        <f t="shared" si="14"/>
        <v/>
      </c>
      <c r="AG81" s="239"/>
      <c r="AH81" s="240"/>
      <c r="AI81" s="239"/>
      <c r="AJ81" s="240"/>
      <c r="AK81" s="239" t="str">
        <f t="shared" si="15"/>
        <v/>
      </c>
      <c r="AL81" s="240"/>
      <c r="AM81" s="239"/>
      <c r="AN81" s="240"/>
      <c r="AO81" s="239"/>
      <c r="AP81" s="239" t="str">
        <f t="shared" si="16"/>
        <v>.</v>
      </c>
      <c r="AQ81" s="282"/>
      <c r="AR81" s="189"/>
      <c r="AS81" s="173"/>
      <c r="AT81" s="158"/>
      <c r="AU81" s="73"/>
      <c r="AV81" s="196"/>
    </row>
    <row r="82" spans="1:48" ht="34.5" x14ac:dyDescent="0.25">
      <c r="A82" s="100" t="str">
        <f>MID(E82,FIND("(Q",E82)+1,7)</f>
        <v>Q8c.4.2</v>
      </c>
      <c r="B82" s="30" t="s">
        <v>59</v>
      </c>
      <c r="C82" s="102" t="s">
        <v>398</v>
      </c>
      <c r="D82" s="209"/>
      <c r="E82" s="560" t="s">
        <v>626</v>
      </c>
      <c r="F82" s="560"/>
      <c r="G82" s="560"/>
      <c r="H82" s="560"/>
      <c r="I82" s="434"/>
      <c r="J82" s="420"/>
      <c r="K82" s="467"/>
      <c r="L82" s="467"/>
      <c r="M82" s="468"/>
      <c r="N82" s="267" t="s">
        <v>747</v>
      </c>
      <c r="O82" s="248" t="s">
        <v>902</v>
      </c>
      <c r="P82" s="235"/>
      <c r="Q82" s="429"/>
      <c r="R82" s="235"/>
      <c r="S82" s="429"/>
      <c r="T82" s="235"/>
      <c r="U82" s="429"/>
      <c r="V82" s="429" t="str">
        <f t="shared" si="13"/>
        <v>profession is not regulated</v>
      </c>
      <c r="W82" s="236"/>
      <c r="X82" s="398"/>
      <c r="Y82" s="152"/>
      <c r="Z82" s="152"/>
      <c r="AA82" s="233"/>
      <c r="AB82" s="242"/>
      <c r="AC82" s="242"/>
      <c r="AD82" s="238"/>
      <c r="AE82" s="237"/>
      <c r="AF82" s="280" t="str">
        <f t="shared" si="14"/>
        <v/>
      </c>
      <c r="AG82" s="239"/>
      <c r="AH82" s="240"/>
      <c r="AI82" s="239"/>
      <c r="AJ82" s="292"/>
      <c r="AK82" s="239" t="str">
        <f t="shared" si="15"/>
        <v/>
      </c>
      <c r="AL82" s="240"/>
      <c r="AM82" s="239"/>
      <c r="AN82" s="240"/>
      <c r="AO82" s="239"/>
      <c r="AP82" s="239" t="str">
        <f t="shared" si="16"/>
        <v>.</v>
      </c>
      <c r="AQ82" s="282"/>
      <c r="AR82" s="189"/>
      <c r="AS82" s="173"/>
      <c r="AT82" s="158"/>
      <c r="AU82" s="73"/>
      <c r="AV82" s="196"/>
    </row>
    <row r="83" spans="1:48" ht="33.65" customHeight="1" x14ac:dyDescent="0.25">
      <c r="A83" s="100" t="str">
        <f>MID(E83,FIND("(Q",E83)+1,8)</f>
        <v>Q8c.4.2a</v>
      </c>
      <c r="B83" s="30" t="s">
        <v>535</v>
      </c>
      <c r="C83" s="102"/>
      <c r="E83" s="564" t="s">
        <v>623</v>
      </c>
      <c r="F83" s="564"/>
      <c r="G83" s="564"/>
      <c r="H83" s="564"/>
      <c r="I83" s="407"/>
      <c r="J83" s="420"/>
      <c r="K83" s="467"/>
      <c r="L83" s="467"/>
      <c r="M83" s="468"/>
      <c r="N83" s="267" t="s">
        <v>0</v>
      </c>
      <c r="O83" s="429" t="s">
        <v>904</v>
      </c>
      <c r="P83" s="235"/>
      <c r="Q83" s="429"/>
      <c r="R83" s="235"/>
      <c r="S83" s="429"/>
      <c r="T83" s="235"/>
      <c r="U83" s="429"/>
      <c r="V83" s="429" t="str">
        <f t="shared" si="13"/>
        <v/>
      </c>
      <c r="W83" s="236"/>
      <c r="X83" s="398"/>
      <c r="Y83" s="152"/>
      <c r="Z83" s="152"/>
      <c r="AA83" s="233"/>
      <c r="AB83" s="242"/>
      <c r="AC83" s="242"/>
      <c r="AD83" s="238"/>
      <c r="AE83" s="237"/>
      <c r="AF83" s="280" t="str">
        <f t="shared" si="14"/>
        <v/>
      </c>
      <c r="AG83" s="239"/>
      <c r="AH83" s="240"/>
      <c r="AI83" s="239"/>
      <c r="AJ83" s="292"/>
      <c r="AK83" s="239" t="str">
        <f t="shared" si="15"/>
        <v/>
      </c>
      <c r="AL83" s="240"/>
      <c r="AM83" s="239"/>
      <c r="AN83" s="240"/>
      <c r="AO83" s="239"/>
      <c r="AP83" s="239" t="str">
        <f t="shared" si="16"/>
        <v>.</v>
      </c>
      <c r="AQ83" s="282"/>
      <c r="AR83" s="189"/>
      <c r="AS83" s="173"/>
      <c r="AT83" s="158"/>
      <c r="AU83" s="73"/>
      <c r="AV83" s="196"/>
    </row>
    <row r="84" spans="1:48" ht="34.5" x14ac:dyDescent="0.25">
      <c r="A84" s="100" t="str">
        <f>MID(E84,FIND("(Q",E84)+1,7)</f>
        <v>Q8c.4.3</v>
      </c>
      <c r="B84" s="30" t="s">
        <v>61</v>
      </c>
      <c r="C84" s="101" t="s">
        <v>399</v>
      </c>
      <c r="D84" s="209"/>
      <c r="E84" s="560" t="s">
        <v>627</v>
      </c>
      <c r="F84" s="560"/>
      <c r="G84" s="560"/>
      <c r="H84" s="560"/>
      <c r="I84" s="434"/>
      <c r="J84" s="420"/>
      <c r="K84" s="467"/>
      <c r="L84" s="467"/>
      <c r="M84" s="468"/>
      <c r="N84" s="267" t="s">
        <v>747</v>
      </c>
      <c r="O84" s="248" t="s">
        <v>902</v>
      </c>
      <c r="P84" s="235"/>
      <c r="Q84" s="429"/>
      <c r="R84" s="235"/>
      <c r="S84" s="429"/>
      <c r="T84" s="235"/>
      <c r="U84" s="429"/>
      <c r="V84" s="429" t="str">
        <f t="shared" si="13"/>
        <v>profession is not regulated</v>
      </c>
      <c r="W84" s="236"/>
      <c r="X84" s="398"/>
      <c r="Y84" s="152"/>
      <c r="Z84" s="152"/>
      <c r="AA84" s="233"/>
      <c r="AB84" s="242"/>
      <c r="AC84" s="242"/>
      <c r="AD84" s="238"/>
      <c r="AE84" s="237"/>
      <c r="AF84" s="280" t="str">
        <f t="shared" si="14"/>
        <v/>
      </c>
      <c r="AG84" s="239"/>
      <c r="AH84" s="240"/>
      <c r="AI84" s="239"/>
      <c r="AJ84" s="292"/>
      <c r="AK84" s="239" t="str">
        <f t="shared" si="15"/>
        <v/>
      </c>
      <c r="AL84" s="240"/>
      <c r="AM84" s="239"/>
      <c r="AN84" s="240"/>
      <c r="AO84" s="239"/>
      <c r="AP84" s="239" t="str">
        <f t="shared" si="16"/>
        <v>.</v>
      </c>
      <c r="AQ84" s="282"/>
      <c r="AR84" s="189"/>
      <c r="AS84" s="173"/>
      <c r="AT84" s="158"/>
      <c r="AU84" s="73"/>
      <c r="AV84" s="196"/>
    </row>
    <row r="85" spans="1:48" ht="51" customHeight="1" x14ac:dyDescent="0.25">
      <c r="A85" s="100" t="str">
        <f>MID(E85,FIND("(Q",E85)+1,8)</f>
        <v>Q8c.4.3a</v>
      </c>
      <c r="B85" s="30" t="s">
        <v>535</v>
      </c>
      <c r="C85" s="102"/>
      <c r="E85" s="564" t="s">
        <v>628</v>
      </c>
      <c r="F85" s="564"/>
      <c r="G85" s="564"/>
      <c r="H85" s="564"/>
      <c r="I85" s="407"/>
      <c r="J85" s="420"/>
      <c r="K85" s="467"/>
      <c r="L85" s="467"/>
      <c r="M85" s="468"/>
      <c r="N85" s="267" t="s">
        <v>0</v>
      </c>
      <c r="O85" s="429" t="s">
        <v>904</v>
      </c>
      <c r="P85" s="235"/>
      <c r="Q85" s="429"/>
      <c r="R85" s="235"/>
      <c r="S85" s="429"/>
      <c r="T85" s="235"/>
      <c r="U85" s="429"/>
      <c r="V85" s="429" t="str">
        <f t="shared" si="13"/>
        <v/>
      </c>
      <c r="W85" s="236"/>
      <c r="X85" s="398"/>
      <c r="Y85" s="152"/>
      <c r="Z85" s="152"/>
      <c r="AA85" s="233"/>
      <c r="AB85" s="242"/>
      <c r="AC85" s="242"/>
      <c r="AD85" s="238"/>
      <c r="AE85" s="237"/>
      <c r="AF85" s="280" t="str">
        <f t="shared" si="14"/>
        <v/>
      </c>
      <c r="AG85" s="239"/>
      <c r="AH85" s="240"/>
      <c r="AI85" s="239"/>
      <c r="AJ85" s="292"/>
      <c r="AK85" s="239" t="str">
        <f t="shared" si="15"/>
        <v/>
      </c>
      <c r="AL85" s="240"/>
      <c r="AM85" s="239"/>
      <c r="AN85" s="240"/>
      <c r="AO85" s="239"/>
      <c r="AP85" s="239" t="str">
        <f t="shared" si="16"/>
        <v>.</v>
      </c>
      <c r="AQ85" s="282"/>
      <c r="AR85" s="189"/>
      <c r="AS85" s="173"/>
      <c r="AT85" s="158"/>
      <c r="AU85" s="73"/>
      <c r="AV85" s="196"/>
    </row>
    <row r="86" spans="1:48" ht="63.75" customHeight="1" x14ac:dyDescent="0.25">
      <c r="A86" s="100" t="str">
        <f>MID(E86,FIND("(Q",E86)+1,7)</f>
        <v>Q8c.4.4</v>
      </c>
      <c r="B86" s="30" t="s">
        <v>88</v>
      </c>
      <c r="C86" s="101" t="s">
        <v>396</v>
      </c>
      <c r="E86" s="568" t="s">
        <v>629</v>
      </c>
      <c r="F86" s="568"/>
      <c r="G86" s="568"/>
      <c r="H86" s="568"/>
      <c r="I86" s="442" t="s">
        <v>1055</v>
      </c>
      <c r="J86" s="478"/>
      <c r="K86" s="479"/>
      <c r="L86" s="479"/>
      <c r="M86" s="466"/>
      <c r="N86" s="267" t="s">
        <v>747</v>
      </c>
      <c r="O86" s="248" t="s">
        <v>902</v>
      </c>
      <c r="P86" s="235"/>
      <c r="Q86" s="429"/>
      <c r="R86" s="235"/>
      <c r="S86" s="429"/>
      <c r="T86" s="235"/>
      <c r="U86" s="429"/>
      <c r="V86" s="429" t="str">
        <f t="shared" si="13"/>
        <v>profession is not regulated</v>
      </c>
      <c r="W86" s="236"/>
      <c r="X86" s="398"/>
      <c r="Y86" s="152"/>
      <c r="Z86" s="152"/>
      <c r="AA86" s="233"/>
      <c r="AB86" s="242"/>
      <c r="AC86" s="242"/>
      <c r="AD86" s="238"/>
      <c r="AE86" s="237"/>
      <c r="AF86" s="280" t="str">
        <f t="shared" si="14"/>
        <v/>
      </c>
      <c r="AG86" s="239"/>
      <c r="AH86" s="240"/>
      <c r="AI86" s="239"/>
      <c r="AJ86" s="292"/>
      <c r="AK86" s="239" t="str">
        <f t="shared" si="15"/>
        <v/>
      </c>
      <c r="AL86" s="293"/>
      <c r="AM86" s="239"/>
      <c r="AN86" s="240"/>
      <c r="AO86" s="239"/>
      <c r="AP86" s="239" t="str">
        <f t="shared" si="16"/>
        <v>.</v>
      </c>
      <c r="AQ86" s="282"/>
      <c r="AR86" s="189"/>
      <c r="AS86" s="173"/>
      <c r="AT86" s="158"/>
      <c r="AU86" s="73"/>
      <c r="AV86" s="196"/>
    </row>
    <row r="87" spans="1:48" ht="46.5" customHeight="1" thickBot="1" x14ac:dyDescent="0.3">
      <c r="A87" s="100" t="str">
        <f>MID(E87,FIND("(Q",E87)+1,8)</f>
        <v>Q8c.4.4a</v>
      </c>
      <c r="B87" s="30" t="s">
        <v>88</v>
      </c>
      <c r="C87" s="101" t="s">
        <v>397</v>
      </c>
      <c r="E87" s="566" t="s">
        <v>630</v>
      </c>
      <c r="F87" s="566"/>
      <c r="G87" s="566"/>
      <c r="H87" s="566"/>
      <c r="I87" s="443"/>
      <c r="J87" s="508"/>
      <c r="K87" s="509"/>
      <c r="L87" s="509"/>
      <c r="M87" s="510"/>
      <c r="N87" s="319" t="s">
        <v>1209</v>
      </c>
      <c r="O87" s="429" t="str">
        <f t="shared" ref="O87" si="19">IF(OR(B87="NI",B87="N"),"New question introduced in 2023 - Please answer this question for the year of the previous update in Column P",IF(B87="EC","Small changes were made to the question. Take extra care when validating the response in Column N. If necessary, please change your answer in Column P",""))</f>
        <v/>
      </c>
      <c r="P87" s="235"/>
      <c r="Q87" s="256"/>
      <c r="R87" s="274"/>
      <c r="S87" s="256"/>
      <c r="T87" s="274"/>
      <c r="U87" s="256"/>
      <c r="V87" s="256" t="str">
        <f t="shared" si="13"/>
        <v>.</v>
      </c>
      <c r="W87" s="355"/>
      <c r="X87" s="483"/>
      <c r="Y87" s="484"/>
      <c r="Z87" s="484"/>
      <c r="AA87" s="485"/>
      <c r="AB87" s="257"/>
      <c r="AC87" s="257"/>
      <c r="AD87" s="258"/>
      <c r="AE87" s="258"/>
      <c r="AF87" s="294" t="str">
        <f t="shared" si="14"/>
        <v/>
      </c>
      <c r="AG87" s="260"/>
      <c r="AH87" s="261"/>
      <c r="AI87" s="239"/>
      <c r="AJ87" s="261"/>
      <c r="AK87" s="239" t="str">
        <f t="shared" si="15"/>
        <v/>
      </c>
      <c r="AL87" s="295"/>
      <c r="AM87" s="239"/>
      <c r="AN87" s="261"/>
      <c r="AO87" s="239"/>
      <c r="AP87" s="260" t="str">
        <f t="shared" si="16"/>
        <v>.</v>
      </c>
      <c r="AQ87" s="296"/>
      <c r="AR87" s="195"/>
      <c r="AS87" s="199"/>
      <c r="AT87" s="197"/>
      <c r="AU87" s="197"/>
      <c r="AV87" s="181"/>
    </row>
    <row r="88" spans="1:48" x14ac:dyDescent="0.25">
      <c r="D88" s="54"/>
      <c r="E88" s="54"/>
      <c r="F88" s="54"/>
      <c r="G88" s="54"/>
      <c r="H88" s="54"/>
      <c r="I88" s="77"/>
      <c r="J88" s="77"/>
      <c r="K88" s="77"/>
      <c r="L88" s="77"/>
      <c r="M88" s="511"/>
      <c r="N88" s="77"/>
      <c r="O88" s="77"/>
      <c r="P88" s="77"/>
      <c r="AB88" s="380"/>
      <c r="AC88" s="380"/>
      <c r="AI88" s="54"/>
      <c r="AK88" s="54"/>
      <c r="AM88" s="54"/>
      <c r="AO88" s="54"/>
    </row>
    <row r="89" spans="1:48" s="213" customFormat="1" x14ac:dyDescent="0.25">
      <c r="A89" s="356"/>
      <c r="B89" s="356">
        <f>COUNTIF(B7:B87,"E")+ COUNTIF(B7:B87,"EC")+ COUNTIF(B7:B87,"N")+ COUNTIF(B7:B87,"ETS")</f>
        <v>40</v>
      </c>
      <c r="C89" s="356"/>
      <c r="D89" s="24"/>
      <c r="E89" s="24"/>
      <c r="F89" s="24"/>
      <c r="G89" s="24"/>
      <c r="H89" s="24"/>
      <c r="I89" s="53"/>
      <c r="J89" s="53"/>
      <c r="K89" s="53"/>
      <c r="L89" s="53"/>
      <c r="M89" s="53"/>
      <c r="N89" s="53"/>
      <c r="O89" s="53"/>
      <c r="P89" s="53"/>
      <c r="Q89" s="60"/>
      <c r="R89" s="53"/>
      <c r="S89" s="60"/>
      <c r="T89" s="53"/>
      <c r="U89" s="60"/>
      <c r="V89" s="53"/>
      <c r="W89" s="43"/>
      <c r="X89" s="53"/>
      <c r="Y89" s="53"/>
      <c r="Z89" s="53"/>
      <c r="AA89" s="53"/>
      <c r="AB89" s="362"/>
      <c r="AC89" s="362"/>
      <c r="AD89" s="43"/>
      <c r="AE89" s="43"/>
      <c r="AF89" s="43"/>
      <c r="AG89" s="43"/>
      <c r="AH89" s="357"/>
      <c r="AI89" s="40"/>
      <c r="AJ89" s="40"/>
      <c r="AK89" s="40"/>
      <c r="AL89" s="40"/>
      <c r="AM89" s="43"/>
      <c r="AN89" s="43"/>
      <c r="AO89" s="43"/>
      <c r="AP89" s="43"/>
      <c r="AQ89" s="43"/>
      <c r="AR89" s="24"/>
      <c r="AS89" s="24">
        <f>COUNTIF(AS7:AS87,"x")</f>
        <v>0</v>
      </c>
      <c r="AT89" s="24">
        <f>AS89/B89</f>
        <v>0</v>
      </c>
    </row>
    <row r="90" spans="1:48" x14ac:dyDescent="0.25">
      <c r="C90" s="98"/>
      <c r="I90" s="43"/>
      <c r="AB90" s="380"/>
      <c r="AC90" s="380"/>
    </row>
    <row r="91" spans="1:48" x14ac:dyDescent="0.25">
      <c r="H91" s="58"/>
      <c r="I91" s="43"/>
      <c r="M91" s="53"/>
      <c r="AB91" s="380"/>
      <c r="AC91" s="380"/>
      <c r="AR91" s="78"/>
      <c r="AS91" s="78"/>
      <c r="AT91" s="78"/>
      <c r="AU91" s="78"/>
      <c r="AV91" s="78"/>
    </row>
    <row r="92" spans="1:48" x14ac:dyDescent="0.25">
      <c r="H92" s="432"/>
      <c r="I92" s="432"/>
      <c r="J92" s="432"/>
      <c r="M92" s="53"/>
      <c r="AB92" s="380"/>
      <c r="AC92" s="380"/>
      <c r="AR92" s="78"/>
      <c r="AS92" s="78"/>
      <c r="AT92" s="78"/>
      <c r="AU92" s="78"/>
      <c r="AV92" s="78"/>
    </row>
    <row r="93" spans="1:48" x14ac:dyDescent="0.25">
      <c r="AB93" s="380"/>
      <c r="AC93" s="380"/>
      <c r="AR93" s="78"/>
      <c r="AS93" s="78"/>
      <c r="AT93" s="78"/>
      <c r="AU93" s="78"/>
      <c r="AV93" s="78"/>
    </row>
    <row r="94" spans="1:48" x14ac:dyDescent="0.25">
      <c r="AB94" s="380"/>
      <c r="AC94" s="380"/>
      <c r="AR94" s="78"/>
      <c r="AS94" s="78"/>
      <c r="AT94" s="78"/>
      <c r="AU94" s="78"/>
      <c r="AV94" s="78"/>
    </row>
    <row r="95" spans="1:48" x14ac:dyDescent="0.25">
      <c r="AB95" s="380"/>
      <c r="AC95" s="380"/>
      <c r="AR95" s="78"/>
      <c r="AS95" s="78"/>
      <c r="AT95" s="78"/>
      <c r="AU95" s="78"/>
      <c r="AV95" s="78"/>
    </row>
    <row r="96" spans="1:48" x14ac:dyDescent="0.25">
      <c r="AB96" s="380"/>
      <c r="AC96" s="380"/>
      <c r="AR96" s="78"/>
      <c r="AS96" s="78"/>
      <c r="AT96" s="78"/>
      <c r="AU96" s="78"/>
      <c r="AV96" s="78"/>
    </row>
    <row r="97" spans="28:48" x14ac:dyDescent="0.25">
      <c r="AB97" s="380"/>
      <c r="AC97" s="380"/>
      <c r="AR97" s="78"/>
      <c r="AS97" s="78"/>
      <c r="AT97" s="78"/>
      <c r="AU97" s="78"/>
      <c r="AV97" s="78"/>
    </row>
    <row r="98" spans="28:48" x14ac:dyDescent="0.25">
      <c r="AB98" s="380"/>
      <c r="AC98" s="380"/>
      <c r="AR98" s="78"/>
      <c r="AS98" s="78"/>
      <c r="AT98" s="78"/>
      <c r="AU98" s="78"/>
      <c r="AV98" s="78"/>
    </row>
    <row r="99" spans="28:48" x14ac:dyDescent="0.25">
      <c r="AB99" s="380"/>
      <c r="AC99" s="380"/>
      <c r="AR99" s="78"/>
      <c r="AS99" s="78"/>
      <c r="AT99" s="78"/>
      <c r="AU99" s="78"/>
      <c r="AV99" s="78"/>
    </row>
    <row r="100" spans="28:48" x14ac:dyDescent="0.25">
      <c r="AB100" s="380"/>
      <c r="AC100" s="380"/>
      <c r="AR100" s="78"/>
      <c r="AS100" s="78"/>
      <c r="AT100" s="78"/>
      <c r="AU100" s="78"/>
      <c r="AV100" s="78"/>
    </row>
    <row r="101" spans="28:48" x14ac:dyDescent="0.25">
      <c r="AB101" s="380"/>
      <c r="AC101" s="380"/>
      <c r="AR101" s="78"/>
      <c r="AS101" s="78"/>
      <c r="AT101" s="78"/>
      <c r="AU101" s="78"/>
      <c r="AV101" s="78"/>
    </row>
    <row r="102" spans="28:48" x14ac:dyDescent="0.25">
      <c r="AB102" s="380"/>
      <c r="AC102" s="380"/>
      <c r="AR102" s="78"/>
      <c r="AS102" s="78"/>
      <c r="AT102" s="78"/>
      <c r="AU102" s="78"/>
      <c r="AV102" s="78"/>
    </row>
    <row r="103" spans="28:48" x14ac:dyDescent="0.25">
      <c r="AB103" s="380"/>
      <c r="AC103" s="380"/>
      <c r="AR103" s="78"/>
      <c r="AS103" s="78"/>
      <c r="AT103" s="78"/>
      <c r="AU103" s="78"/>
      <c r="AV103" s="78"/>
    </row>
    <row r="104" spans="28:48" x14ac:dyDescent="0.25">
      <c r="AB104" s="380"/>
      <c r="AC104" s="380"/>
      <c r="AR104" s="78"/>
      <c r="AS104" s="78"/>
      <c r="AT104" s="78"/>
      <c r="AU104" s="78"/>
      <c r="AV104" s="78"/>
    </row>
    <row r="105" spans="28:48" x14ac:dyDescent="0.25">
      <c r="AB105" s="380"/>
      <c r="AC105" s="380"/>
      <c r="AR105" s="78"/>
      <c r="AS105" s="78"/>
      <c r="AT105" s="78"/>
      <c r="AU105" s="78"/>
      <c r="AV105" s="78"/>
    </row>
    <row r="106" spans="28:48" x14ac:dyDescent="0.25">
      <c r="AB106" s="380"/>
      <c r="AC106" s="380"/>
      <c r="AR106" s="78"/>
      <c r="AS106" s="78"/>
      <c r="AT106" s="78"/>
      <c r="AU106" s="78"/>
      <c r="AV106" s="78"/>
    </row>
    <row r="107" spans="28:48" x14ac:dyDescent="0.25">
      <c r="AB107" s="380"/>
      <c r="AC107" s="380"/>
      <c r="AR107" s="78"/>
      <c r="AS107" s="78"/>
      <c r="AT107" s="78"/>
      <c r="AU107" s="78"/>
      <c r="AV107" s="78"/>
    </row>
    <row r="108" spans="28:48" x14ac:dyDescent="0.25">
      <c r="AB108" s="380"/>
      <c r="AC108" s="380"/>
      <c r="AR108" s="78"/>
      <c r="AS108" s="78"/>
      <c r="AT108" s="78"/>
      <c r="AU108" s="78"/>
      <c r="AV108" s="78"/>
    </row>
    <row r="109" spans="28:48" x14ac:dyDescent="0.25">
      <c r="AB109" s="380"/>
      <c r="AC109" s="380"/>
      <c r="AR109" s="78"/>
      <c r="AS109" s="78"/>
      <c r="AT109" s="78"/>
      <c r="AU109" s="78"/>
      <c r="AV109" s="78"/>
    </row>
    <row r="110" spans="28:48" x14ac:dyDescent="0.25">
      <c r="AB110" s="380"/>
      <c r="AC110" s="380"/>
      <c r="AR110" s="78"/>
      <c r="AS110" s="78"/>
      <c r="AT110" s="78"/>
      <c r="AU110" s="78"/>
      <c r="AV110" s="78"/>
    </row>
    <row r="111" spans="28:48" x14ac:dyDescent="0.25">
      <c r="AB111" s="380"/>
      <c r="AC111" s="380"/>
      <c r="AR111" s="78"/>
      <c r="AS111" s="78"/>
      <c r="AT111" s="78"/>
      <c r="AU111" s="78"/>
      <c r="AV111" s="78"/>
    </row>
    <row r="112" spans="28:48" x14ac:dyDescent="0.25">
      <c r="AB112" s="380"/>
      <c r="AC112" s="380"/>
      <c r="AR112" s="78"/>
      <c r="AS112" s="78"/>
      <c r="AT112" s="78"/>
      <c r="AU112" s="78"/>
      <c r="AV112" s="78"/>
    </row>
    <row r="113" spans="28:48" x14ac:dyDescent="0.25">
      <c r="AB113" s="380"/>
      <c r="AC113" s="380"/>
      <c r="AR113" s="78"/>
      <c r="AS113" s="78"/>
      <c r="AT113" s="78"/>
      <c r="AU113" s="78"/>
      <c r="AV113" s="78"/>
    </row>
    <row r="114" spans="28:48" x14ac:dyDescent="0.25">
      <c r="AB114" s="380"/>
      <c r="AC114" s="380"/>
      <c r="AR114" s="78"/>
      <c r="AS114" s="78"/>
      <c r="AT114" s="78"/>
      <c r="AU114" s="78"/>
      <c r="AV114" s="78"/>
    </row>
    <row r="115" spans="28:48" x14ac:dyDescent="0.25">
      <c r="AB115" s="380"/>
      <c r="AC115" s="380"/>
      <c r="AR115" s="78"/>
      <c r="AS115" s="78"/>
      <c r="AT115" s="78"/>
      <c r="AU115" s="78"/>
      <c r="AV115" s="78"/>
    </row>
    <row r="116" spans="28:48" x14ac:dyDescent="0.25">
      <c r="AB116" s="380"/>
      <c r="AC116" s="380"/>
      <c r="AR116" s="78"/>
      <c r="AS116" s="78"/>
      <c r="AT116" s="78"/>
      <c r="AU116" s="78"/>
      <c r="AV116" s="78"/>
    </row>
    <row r="117" spans="28:48" x14ac:dyDescent="0.25">
      <c r="AB117" s="380"/>
      <c r="AC117" s="380"/>
      <c r="AR117" s="78"/>
      <c r="AS117" s="78"/>
      <c r="AT117" s="78"/>
      <c r="AU117" s="78"/>
      <c r="AV117" s="78"/>
    </row>
    <row r="118" spans="28:48" x14ac:dyDescent="0.25">
      <c r="AB118" s="380"/>
      <c r="AC118" s="380"/>
      <c r="AR118" s="78"/>
      <c r="AS118" s="78"/>
      <c r="AT118" s="78"/>
      <c r="AU118" s="78"/>
      <c r="AV118" s="78"/>
    </row>
    <row r="119" spans="28:48" x14ac:dyDescent="0.25">
      <c r="AB119" s="380"/>
      <c r="AC119" s="380"/>
      <c r="AR119" s="78"/>
      <c r="AS119" s="78"/>
      <c r="AT119" s="78"/>
      <c r="AU119" s="78"/>
      <c r="AV119" s="78"/>
    </row>
    <row r="120" spans="28:48" x14ac:dyDescent="0.25">
      <c r="AB120" s="380"/>
      <c r="AC120" s="380"/>
      <c r="AR120" s="78"/>
      <c r="AS120" s="78"/>
      <c r="AT120" s="78"/>
      <c r="AU120" s="78"/>
      <c r="AV120" s="78"/>
    </row>
    <row r="121" spans="28:48" x14ac:dyDescent="0.25">
      <c r="AB121" s="380"/>
      <c r="AC121" s="380"/>
      <c r="AR121" s="78"/>
      <c r="AS121" s="78"/>
      <c r="AT121" s="78"/>
      <c r="AU121" s="78"/>
      <c r="AV121" s="78"/>
    </row>
    <row r="122" spans="28:48" x14ac:dyDescent="0.25">
      <c r="AB122" s="380"/>
      <c r="AC122" s="380"/>
      <c r="AR122" s="78"/>
      <c r="AS122" s="78"/>
      <c r="AT122" s="78"/>
      <c r="AU122" s="78"/>
      <c r="AV122" s="78"/>
    </row>
    <row r="123" spans="28:48" x14ac:dyDescent="0.25">
      <c r="AB123" s="380"/>
      <c r="AC123" s="380"/>
      <c r="AR123" s="78"/>
      <c r="AS123" s="78"/>
      <c r="AT123" s="78"/>
      <c r="AU123" s="78"/>
      <c r="AV123" s="78"/>
    </row>
    <row r="124" spans="28:48" x14ac:dyDescent="0.25">
      <c r="AB124" s="380"/>
      <c r="AC124" s="380"/>
      <c r="AR124" s="78"/>
      <c r="AS124" s="78"/>
      <c r="AT124" s="78"/>
      <c r="AU124" s="78"/>
      <c r="AV124" s="78"/>
    </row>
    <row r="125" spans="28:48" x14ac:dyDescent="0.25">
      <c r="AB125" s="380"/>
      <c r="AC125" s="380"/>
      <c r="AR125" s="78"/>
      <c r="AS125" s="78"/>
      <c r="AT125" s="78"/>
      <c r="AU125" s="78"/>
      <c r="AV125" s="78"/>
    </row>
    <row r="126" spans="28:48" x14ac:dyDescent="0.25">
      <c r="AB126" s="380"/>
      <c r="AC126" s="380"/>
      <c r="AR126" s="78"/>
      <c r="AS126" s="78"/>
      <c r="AT126" s="78"/>
      <c r="AU126" s="78"/>
      <c r="AV126" s="78"/>
    </row>
    <row r="127" spans="28:48" x14ac:dyDescent="0.25">
      <c r="AB127" s="380"/>
      <c r="AC127" s="380"/>
      <c r="AR127" s="78"/>
      <c r="AS127" s="78"/>
      <c r="AT127" s="78"/>
      <c r="AU127" s="78"/>
      <c r="AV127" s="78"/>
    </row>
    <row r="128" spans="28:48" x14ac:dyDescent="0.25">
      <c r="AB128" s="380"/>
      <c r="AC128" s="380"/>
      <c r="AR128" s="78"/>
      <c r="AS128" s="78"/>
      <c r="AT128" s="78"/>
      <c r="AU128" s="78"/>
      <c r="AV128" s="78"/>
    </row>
    <row r="129" spans="28:48" x14ac:dyDescent="0.25">
      <c r="AB129" s="380"/>
      <c r="AC129" s="380"/>
      <c r="AR129" s="78"/>
      <c r="AS129" s="78"/>
      <c r="AT129" s="78"/>
      <c r="AU129" s="78"/>
      <c r="AV129" s="78"/>
    </row>
    <row r="130" spans="28:48" x14ac:dyDescent="0.25">
      <c r="AB130" s="380"/>
      <c r="AC130" s="380"/>
      <c r="AR130" s="78"/>
      <c r="AS130" s="78"/>
      <c r="AT130" s="78"/>
      <c r="AU130" s="78"/>
      <c r="AV130" s="78"/>
    </row>
    <row r="131" spans="28:48" x14ac:dyDescent="0.25">
      <c r="AB131" s="380"/>
      <c r="AC131" s="380"/>
      <c r="AR131" s="78"/>
      <c r="AS131" s="78"/>
      <c r="AT131" s="78"/>
      <c r="AU131" s="78"/>
      <c r="AV131" s="78"/>
    </row>
    <row r="132" spans="28:48" x14ac:dyDescent="0.25">
      <c r="AB132" s="380"/>
      <c r="AC132" s="380"/>
      <c r="AR132" s="78"/>
      <c r="AS132" s="78"/>
      <c r="AT132" s="78"/>
      <c r="AU132" s="78"/>
      <c r="AV132" s="78"/>
    </row>
    <row r="133" spans="28:48" x14ac:dyDescent="0.25">
      <c r="AB133" s="380"/>
      <c r="AC133" s="380"/>
      <c r="AR133" s="78"/>
      <c r="AS133" s="78"/>
      <c r="AT133" s="78"/>
      <c r="AU133" s="78"/>
      <c r="AV133" s="78"/>
    </row>
    <row r="134" spans="28:48" x14ac:dyDescent="0.25">
      <c r="AB134" s="380"/>
      <c r="AC134" s="380"/>
      <c r="AR134" s="78"/>
      <c r="AS134" s="78"/>
      <c r="AT134" s="78"/>
      <c r="AU134" s="78"/>
      <c r="AV134" s="78"/>
    </row>
    <row r="135" spans="28:48" x14ac:dyDescent="0.25">
      <c r="AB135" s="380"/>
      <c r="AC135" s="380"/>
      <c r="AR135" s="78"/>
      <c r="AS135" s="78"/>
      <c r="AT135" s="78"/>
      <c r="AU135" s="78"/>
      <c r="AV135" s="78"/>
    </row>
    <row r="136" spans="28:48" x14ac:dyDescent="0.25">
      <c r="AB136" s="380"/>
      <c r="AC136" s="380"/>
      <c r="AR136" s="78"/>
      <c r="AS136" s="78"/>
      <c r="AT136" s="78"/>
      <c r="AU136" s="78"/>
      <c r="AV136" s="78"/>
    </row>
    <row r="137" spans="28:48" x14ac:dyDescent="0.25">
      <c r="AB137" s="380"/>
      <c r="AC137" s="380"/>
      <c r="AR137" s="78"/>
      <c r="AS137" s="78"/>
      <c r="AT137" s="78"/>
      <c r="AU137" s="78"/>
      <c r="AV137" s="78"/>
    </row>
    <row r="138" spans="28:48" x14ac:dyDescent="0.25">
      <c r="AB138" s="380"/>
      <c r="AC138" s="380"/>
      <c r="AR138" s="78"/>
      <c r="AS138" s="78"/>
      <c r="AT138" s="78"/>
      <c r="AU138" s="78"/>
      <c r="AV138" s="78"/>
    </row>
    <row r="139" spans="28:48" x14ac:dyDescent="0.25">
      <c r="AB139" s="380"/>
      <c r="AC139" s="380"/>
      <c r="AR139" s="78"/>
      <c r="AS139" s="78"/>
      <c r="AT139" s="78"/>
      <c r="AU139" s="78"/>
      <c r="AV139" s="78"/>
    </row>
    <row r="140" spans="28:48" x14ac:dyDescent="0.25">
      <c r="AB140" s="380"/>
      <c r="AC140" s="380"/>
      <c r="AR140" s="78"/>
      <c r="AS140" s="78"/>
      <c r="AT140" s="78"/>
      <c r="AU140" s="78"/>
      <c r="AV140" s="78"/>
    </row>
    <row r="141" spans="28:48" x14ac:dyDescent="0.25">
      <c r="AB141" s="380"/>
      <c r="AC141" s="380"/>
      <c r="AR141" s="78"/>
      <c r="AS141" s="78"/>
      <c r="AT141" s="78"/>
      <c r="AU141" s="78"/>
      <c r="AV141" s="78"/>
    </row>
    <row r="142" spans="28:48" x14ac:dyDescent="0.25">
      <c r="AB142" s="380"/>
      <c r="AC142" s="380"/>
      <c r="AR142" s="78"/>
      <c r="AS142" s="78"/>
      <c r="AT142" s="78"/>
      <c r="AU142" s="78"/>
      <c r="AV142" s="78"/>
    </row>
    <row r="143" spans="28:48" x14ac:dyDescent="0.25">
      <c r="AB143" s="380"/>
      <c r="AC143" s="380"/>
      <c r="AR143" s="78"/>
      <c r="AS143" s="78"/>
      <c r="AT143" s="78"/>
      <c r="AU143" s="78"/>
      <c r="AV143" s="78"/>
    </row>
    <row r="144" spans="28:48" x14ac:dyDescent="0.25">
      <c r="AB144" s="380"/>
      <c r="AC144" s="380"/>
      <c r="AR144" s="78"/>
      <c r="AS144" s="78"/>
      <c r="AT144" s="78"/>
      <c r="AU144" s="78"/>
      <c r="AV144" s="78"/>
    </row>
    <row r="145" spans="28:48" x14ac:dyDescent="0.25">
      <c r="AB145" s="380"/>
      <c r="AC145" s="380"/>
      <c r="AR145" s="78"/>
      <c r="AS145" s="78"/>
      <c r="AT145" s="78"/>
      <c r="AU145" s="78"/>
      <c r="AV145" s="78"/>
    </row>
    <row r="146" spans="28:48" x14ac:dyDescent="0.25">
      <c r="AB146" s="380"/>
      <c r="AC146" s="380"/>
      <c r="AR146" s="78"/>
      <c r="AS146" s="78"/>
      <c r="AT146" s="78"/>
      <c r="AU146" s="78"/>
      <c r="AV146" s="78"/>
    </row>
    <row r="147" spans="28:48" x14ac:dyDescent="0.25">
      <c r="AB147" s="380"/>
      <c r="AC147" s="380"/>
      <c r="AR147" s="78"/>
      <c r="AS147" s="78"/>
      <c r="AT147" s="78"/>
      <c r="AU147" s="78"/>
      <c r="AV147" s="78"/>
    </row>
    <row r="148" spans="28:48" x14ac:dyDescent="0.25">
      <c r="AB148" s="380"/>
      <c r="AC148" s="380"/>
      <c r="AR148" s="78"/>
      <c r="AS148" s="78"/>
      <c r="AT148" s="78"/>
      <c r="AU148" s="78"/>
      <c r="AV148" s="78"/>
    </row>
    <row r="149" spans="28:48" x14ac:dyDescent="0.25">
      <c r="AB149" s="380"/>
      <c r="AC149" s="380"/>
      <c r="AR149" s="78"/>
      <c r="AS149" s="78"/>
      <c r="AT149" s="78"/>
      <c r="AU149" s="78"/>
      <c r="AV149" s="78"/>
    </row>
    <row r="150" spans="28:48" x14ac:dyDescent="0.25">
      <c r="AB150" s="380"/>
      <c r="AC150" s="380"/>
      <c r="AR150" s="78"/>
      <c r="AS150" s="78"/>
      <c r="AT150" s="78"/>
      <c r="AU150" s="78"/>
      <c r="AV150" s="78"/>
    </row>
    <row r="151" spans="28:48" x14ac:dyDescent="0.25">
      <c r="AB151" s="380"/>
      <c r="AC151" s="380"/>
      <c r="AR151" s="78"/>
      <c r="AS151" s="78"/>
      <c r="AT151" s="78"/>
      <c r="AU151" s="78"/>
      <c r="AV151" s="78"/>
    </row>
    <row r="152" spans="28:48" x14ac:dyDescent="0.25">
      <c r="AB152" s="380"/>
      <c r="AC152" s="380"/>
      <c r="AR152" s="78"/>
      <c r="AS152" s="78"/>
      <c r="AT152" s="78"/>
      <c r="AU152" s="78"/>
      <c r="AV152" s="78"/>
    </row>
    <row r="153" spans="28:48" x14ac:dyDescent="0.25">
      <c r="AB153" s="380"/>
      <c r="AC153" s="380"/>
      <c r="AR153" s="78"/>
      <c r="AS153" s="78"/>
      <c r="AT153" s="78"/>
      <c r="AU153" s="78"/>
      <c r="AV153" s="78"/>
    </row>
    <row r="154" spans="28:48" x14ac:dyDescent="0.25">
      <c r="AB154" s="380"/>
      <c r="AC154" s="380"/>
      <c r="AR154" s="78"/>
      <c r="AS154" s="78"/>
      <c r="AT154" s="78"/>
      <c r="AU154" s="78"/>
      <c r="AV154" s="78"/>
    </row>
    <row r="155" spans="28:48" x14ac:dyDescent="0.25">
      <c r="AB155" s="380"/>
      <c r="AC155" s="380"/>
      <c r="AR155" s="78"/>
      <c r="AS155" s="78"/>
      <c r="AT155" s="78"/>
      <c r="AU155" s="78"/>
      <c r="AV155" s="78"/>
    </row>
    <row r="156" spans="28:48" x14ac:dyDescent="0.25">
      <c r="AB156" s="380"/>
      <c r="AC156" s="380"/>
      <c r="AR156" s="78"/>
      <c r="AS156" s="78"/>
      <c r="AT156" s="78"/>
      <c r="AU156" s="78"/>
      <c r="AV156" s="78"/>
    </row>
    <row r="157" spans="28:48" x14ac:dyDescent="0.25">
      <c r="AB157" s="380"/>
      <c r="AC157" s="380"/>
      <c r="AR157" s="78"/>
      <c r="AS157" s="78"/>
      <c r="AT157" s="78"/>
      <c r="AU157" s="78"/>
      <c r="AV157" s="78"/>
    </row>
    <row r="158" spans="28:48" x14ac:dyDescent="0.25">
      <c r="AB158" s="380"/>
      <c r="AC158" s="380"/>
      <c r="AR158" s="78"/>
      <c r="AS158" s="78"/>
      <c r="AT158" s="78"/>
      <c r="AU158" s="78"/>
      <c r="AV158" s="78"/>
    </row>
    <row r="159" spans="28:48" x14ac:dyDescent="0.25">
      <c r="AB159" s="380"/>
      <c r="AC159" s="380"/>
      <c r="AR159" s="78"/>
      <c r="AS159" s="78"/>
      <c r="AT159" s="78"/>
      <c r="AU159" s="78"/>
      <c r="AV159" s="78"/>
    </row>
    <row r="160" spans="28:48" x14ac:dyDescent="0.25">
      <c r="AB160" s="380"/>
      <c r="AC160" s="380"/>
      <c r="AR160" s="78"/>
      <c r="AS160" s="78"/>
      <c r="AT160" s="78"/>
      <c r="AU160" s="78"/>
      <c r="AV160" s="78"/>
    </row>
    <row r="161" spans="28:48" x14ac:dyDescent="0.25">
      <c r="AB161" s="380"/>
      <c r="AC161" s="380"/>
      <c r="AR161" s="78"/>
      <c r="AS161" s="78"/>
      <c r="AT161" s="78"/>
      <c r="AU161" s="78"/>
      <c r="AV161" s="78"/>
    </row>
    <row r="162" spans="28:48" x14ac:dyDescent="0.25">
      <c r="AB162" s="380"/>
      <c r="AC162" s="380"/>
      <c r="AR162" s="78"/>
      <c r="AS162" s="78"/>
      <c r="AT162" s="78"/>
      <c r="AU162" s="78"/>
      <c r="AV162" s="78"/>
    </row>
    <row r="163" spans="28:48" x14ac:dyDescent="0.25">
      <c r="AB163" s="380"/>
      <c r="AC163" s="380"/>
      <c r="AR163" s="78"/>
      <c r="AS163" s="78"/>
      <c r="AT163" s="78"/>
      <c r="AU163" s="78"/>
      <c r="AV163" s="78"/>
    </row>
    <row r="164" spans="28:48" x14ac:dyDescent="0.25">
      <c r="AB164" s="380"/>
      <c r="AC164" s="380"/>
      <c r="AR164" s="78"/>
      <c r="AS164" s="78"/>
      <c r="AT164" s="78"/>
      <c r="AU164" s="78"/>
      <c r="AV164" s="78"/>
    </row>
    <row r="165" spans="28:48" x14ac:dyDescent="0.25">
      <c r="AB165" s="380"/>
      <c r="AC165" s="380"/>
      <c r="AR165" s="78"/>
      <c r="AS165" s="78"/>
      <c r="AT165" s="78"/>
      <c r="AU165" s="78"/>
      <c r="AV165" s="78"/>
    </row>
    <row r="166" spans="28:48" x14ac:dyDescent="0.25">
      <c r="AB166" s="380"/>
      <c r="AC166" s="380"/>
      <c r="AR166" s="78"/>
      <c r="AS166" s="78"/>
      <c r="AT166" s="78"/>
      <c r="AU166" s="78"/>
      <c r="AV166" s="78"/>
    </row>
    <row r="167" spans="28:48" x14ac:dyDescent="0.25">
      <c r="AB167" s="380"/>
      <c r="AC167" s="380"/>
      <c r="AR167" s="78"/>
      <c r="AS167" s="78"/>
      <c r="AT167" s="78"/>
      <c r="AU167" s="78"/>
      <c r="AV167" s="78"/>
    </row>
    <row r="168" spans="28:48" x14ac:dyDescent="0.25">
      <c r="AB168" s="380"/>
      <c r="AC168" s="380"/>
      <c r="AR168" s="78"/>
      <c r="AS168" s="78"/>
      <c r="AT168" s="78"/>
      <c r="AU168" s="78"/>
      <c r="AV168" s="78"/>
    </row>
    <row r="169" spans="28:48" x14ac:dyDescent="0.25">
      <c r="AB169" s="380"/>
      <c r="AC169" s="380"/>
      <c r="AR169" s="78"/>
      <c r="AS169" s="78"/>
      <c r="AT169" s="78"/>
      <c r="AU169" s="78"/>
      <c r="AV169" s="78"/>
    </row>
    <row r="170" spans="28:48" x14ac:dyDescent="0.25">
      <c r="AB170" s="380"/>
      <c r="AC170" s="380"/>
      <c r="AR170" s="78"/>
      <c r="AS170" s="78"/>
      <c r="AT170" s="78"/>
      <c r="AU170" s="78"/>
      <c r="AV170" s="78"/>
    </row>
    <row r="171" spans="28:48" x14ac:dyDescent="0.25">
      <c r="AB171" s="380"/>
      <c r="AC171" s="380"/>
      <c r="AR171" s="78"/>
      <c r="AS171" s="78"/>
      <c r="AT171" s="78"/>
      <c r="AU171" s="78"/>
      <c r="AV171" s="78"/>
    </row>
    <row r="172" spans="28:48" x14ac:dyDescent="0.25">
      <c r="AB172" s="380"/>
      <c r="AC172" s="380"/>
      <c r="AR172" s="78"/>
      <c r="AS172" s="78"/>
      <c r="AT172" s="78"/>
      <c r="AU172" s="78"/>
      <c r="AV172" s="78"/>
    </row>
    <row r="173" spans="28:48" x14ac:dyDescent="0.25">
      <c r="AB173" s="380"/>
      <c r="AC173" s="380"/>
      <c r="AR173" s="78"/>
      <c r="AS173" s="78"/>
      <c r="AT173" s="78"/>
      <c r="AU173" s="78"/>
      <c r="AV173" s="78"/>
    </row>
    <row r="174" spans="28:48" x14ac:dyDescent="0.25">
      <c r="AB174" s="380"/>
      <c r="AC174" s="380"/>
      <c r="AR174" s="78"/>
      <c r="AS174" s="78"/>
      <c r="AT174" s="78"/>
      <c r="AU174" s="78"/>
      <c r="AV174" s="78"/>
    </row>
    <row r="175" spans="28:48" x14ac:dyDescent="0.25">
      <c r="AB175" s="380"/>
      <c r="AC175" s="380"/>
      <c r="AR175" s="78"/>
      <c r="AS175" s="78"/>
      <c r="AT175" s="78"/>
      <c r="AU175" s="78"/>
      <c r="AV175" s="78"/>
    </row>
    <row r="176" spans="28:48" x14ac:dyDescent="0.25">
      <c r="AB176" s="380"/>
      <c r="AC176" s="380"/>
      <c r="AR176" s="78"/>
      <c r="AS176" s="78"/>
      <c r="AT176" s="78"/>
      <c r="AU176" s="78"/>
      <c r="AV176" s="78"/>
    </row>
    <row r="177" spans="28:48" x14ac:dyDescent="0.25">
      <c r="AB177" s="380"/>
      <c r="AC177" s="380"/>
      <c r="AR177" s="78"/>
      <c r="AS177" s="78"/>
      <c r="AT177" s="78"/>
      <c r="AU177" s="78"/>
      <c r="AV177" s="78"/>
    </row>
    <row r="178" spans="28:48" x14ac:dyDescent="0.25">
      <c r="AB178" s="380"/>
      <c r="AC178" s="380"/>
      <c r="AR178" s="78"/>
      <c r="AS178" s="78"/>
      <c r="AT178" s="78"/>
      <c r="AU178" s="78"/>
      <c r="AV178" s="78"/>
    </row>
    <row r="179" spans="28:48" x14ac:dyDescent="0.25">
      <c r="AB179" s="380"/>
      <c r="AC179" s="380"/>
      <c r="AR179" s="78"/>
      <c r="AS179" s="78"/>
      <c r="AT179" s="78"/>
      <c r="AU179" s="78"/>
      <c r="AV179" s="78"/>
    </row>
    <row r="180" spans="28:48" x14ac:dyDescent="0.25">
      <c r="AB180" s="380"/>
      <c r="AC180" s="380"/>
      <c r="AR180" s="78"/>
      <c r="AS180" s="78"/>
      <c r="AT180" s="78"/>
      <c r="AU180" s="78"/>
      <c r="AV180" s="78"/>
    </row>
    <row r="181" spans="28:48" x14ac:dyDescent="0.25">
      <c r="AB181" s="380"/>
      <c r="AC181" s="380"/>
      <c r="AR181" s="78"/>
      <c r="AS181" s="78"/>
      <c r="AT181" s="78"/>
      <c r="AU181" s="78"/>
      <c r="AV181" s="78"/>
    </row>
    <row r="182" spans="28:48" x14ac:dyDescent="0.25">
      <c r="AB182" s="380"/>
      <c r="AC182" s="380"/>
      <c r="AR182" s="78"/>
      <c r="AS182" s="78"/>
      <c r="AT182" s="78"/>
      <c r="AU182" s="78"/>
      <c r="AV182" s="78"/>
    </row>
    <row r="183" spans="28:48" x14ac:dyDescent="0.25">
      <c r="AB183" s="380"/>
      <c r="AC183" s="380"/>
      <c r="AR183" s="78"/>
      <c r="AS183" s="78"/>
      <c r="AT183" s="78"/>
      <c r="AU183" s="78"/>
      <c r="AV183" s="78"/>
    </row>
    <row r="184" spans="28:48" x14ac:dyDescent="0.25">
      <c r="AB184" s="380"/>
      <c r="AC184" s="380"/>
      <c r="AR184" s="78"/>
      <c r="AS184" s="78"/>
      <c r="AT184" s="78"/>
      <c r="AU184" s="78"/>
      <c r="AV184" s="78"/>
    </row>
    <row r="185" spans="28:48" x14ac:dyDescent="0.25">
      <c r="AB185" s="380"/>
      <c r="AC185" s="380"/>
      <c r="AR185" s="78"/>
      <c r="AS185" s="78"/>
      <c r="AT185" s="78"/>
      <c r="AU185" s="78"/>
      <c r="AV185" s="78"/>
    </row>
    <row r="186" spans="28:48" x14ac:dyDescent="0.25">
      <c r="AB186" s="380"/>
      <c r="AC186" s="380"/>
      <c r="AR186" s="78"/>
      <c r="AS186" s="78"/>
      <c r="AT186" s="78"/>
      <c r="AU186" s="78"/>
      <c r="AV186" s="78"/>
    </row>
    <row r="187" spans="28:48" x14ac:dyDescent="0.25">
      <c r="AB187" s="380"/>
      <c r="AC187" s="380"/>
      <c r="AR187" s="78"/>
      <c r="AS187" s="78"/>
      <c r="AT187" s="78"/>
      <c r="AU187" s="78"/>
      <c r="AV187" s="78"/>
    </row>
    <row r="188" spans="28:48" x14ac:dyDescent="0.25">
      <c r="AB188" s="380"/>
      <c r="AC188" s="380"/>
      <c r="AR188" s="78"/>
      <c r="AS188" s="78"/>
      <c r="AT188" s="78"/>
      <c r="AU188" s="78"/>
      <c r="AV188" s="78"/>
    </row>
    <row r="189" spans="28:48" x14ac:dyDescent="0.25">
      <c r="AB189" s="380"/>
      <c r="AC189" s="380"/>
      <c r="AR189" s="78"/>
      <c r="AS189" s="78"/>
      <c r="AT189" s="78"/>
      <c r="AU189" s="78"/>
      <c r="AV189" s="78"/>
    </row>
    <row r="190" spans="28:48" x14ac:dyDescent="0.25">
      <c r="AB190" s="380"/>
      <c r="AC190" s="380"/>
      <c r="AR190" s="78"/>
      <c r="AS190" s="78"/>
      <c r="AT190" s="78"/>
      <c r="AU190" s="78"/>
      <c r="AV190" s="78"/>
    </row>
    <row r="191" spans="28:48" x14ac:dyDescent="0.25">
      <c r="AB191" s="380"/>
      <c r="AC191" s="380"/>
      <c r="AR191" s="78"/>
      <c r="AS191" s="78"/>
      <c r="AT191" s="78"/>
      <c r="AU191" s="78"/>
      <c r="AV191" s="78"/>
    </row>
    <row r="192" spans="28:48" x14ac:dyDescent="0.25">
      <c r="AB192" s="380"/>
      <c r="AC192" s="380"/>
      <c r="AR192" s="78"/>
      <c r="AS192" s="78"/>
      <c r="AT192" s="78"/>
      <c r="AU192" s="78"/>
      <c r="AV192" s="78"/>
    </row>
    <row r="193" spans="28:48" x14ac:dyDescent="0.25">
      <c r="AB193" s="380"/>
      <c r="AC193" s="380"/>
      <c r="AR193" s="78"/>
      <c r="AS193" s="78"/>
      <c r="AT193" s="78"/>
      <c r="AU193" s="78"/>
      <c r="AV193" s="78"/>
    </row>
    <row r="194" spans="28:48" x14ac:dyDescent="0.25">
      <c r="AB194" s="380"/>
      <c r="AC194" s="380"/>
    </row>
    <row r="195" spans="28:48" x14ac:dyDescent="0.25">
      <c r="AB195" s="380"/>
      <c r="AC195" s="380"/>
    </row>
    <row r="196" spans="28:48" x14ac:dyDescent="0.25">
      <c r="AB196" s="380"/>
      <c r="AC196" s="380"/>
    </row>
    <row r="197" spans="28:48" x14ac:dyDescent="0.25">
      <c r="AB197" s="380"/>
      <c r="AC197" s="380"/>
    </row>
    <row r="198" spans="28:48" x14ac:dyDescent="0.25">
      <c r="AB198" s="380"/>
      <c r="AC198" s="380"/>
    </row>
    <row r="199" spans="28:48" x14ac:dyDescent="0.25">
      <c r="AB199" s="380"/>
      <c r="AC199" s="380"/>
    </row>
    <row r="200" spans="28:48" x14ac:dyDescent="0.25">
      <c r="AB200" s="380"/>
      <c r="AC200" s="380"/>
    </row>
    <row r="201" spans="28:48" x14ac:dyDescent="0.25">
      <c r="AB201" s="380"/>
      <c r="AC201" s="380"/>
    </row>
    <row r="202" spans="28:48" x14ac:dyDescent="0.25">
      <c r="AB202" s="380"/>
      <c r="AC202" s="380"/>
    </row>
    <row r="203" spans="28:48" x14ac:dyDescent="0.25">
      <c r="AB203" s="380"/>
      <c r="AC203" s="380"/>
    </row>
    <row r="204" spans="28:48" x14ac:dyDescent="0.25">
      <c r="AB204" s="380"/>
      <c r="AC204" s="380"/>
    </row>
    <row r="205" spans="28:48" x14ac:dyDescent="0.25">
      <c r="AB205" s="380"/>
      <c r="AC205" s="380"/>
    </row>
    <row r="206" spans="28:48" x14ac:dyDescent="0.25">
      <c r="AB206" s="380"/>
      <c r="AC206" s="380"/>
    </row>
    <row r="207" spans="28:48" x14ac:dyDescent="0.25">
      <c r="AB207" s="380"/>
      <c r="AC207" s="380"/>
    </row>
    <row r="208" spans="28:48" x14ac:dyDescent="0.25">
      <c r="AB208" s="380"/>
      <c r="AC208" s="380"/>
    </row>
    <row r="209" spans="28:29" x14ac:dyDescent="0.25">
      <c r="AB209" s="380"/>
      <c r="AC209" s="380"/>
    </row>
    <row r="210" spans="28:29" x14ac:dyDescent="0.25">
      <c r="AB210" s="380"/>
      <c r="AC210" s="380"/>
    </row>
    <row r="211" spans="28:29" x14ac:dyDescent="0.25">
      <c r="AB211" s="380"/>
      <c r="AC211" s="380"/>
    </row>
    <row r="212" spans="28:29" x14ac:dyDescent="0.25">
      <c r="AB212" s="380"/>
      <c r="AC212" s="380"/>
    </row>
    <row r="213" spans="28:29" x14ac:dyDescent="0.25">
      <c r="AB213" s="380"/>
      <c r="AC213" s="380"/>
    </row>
    <row r="214" spans="28:29" x14ac:dyDescent="0.25">
      <c r="AB214" s="380"/>
      <c r="AC214" s="380"/>
    </row>
    <row r="215" spans="28:29" x14ac:dyDescent="0.25">
      <c r="AB215" s="380"/>
      <c r="AC215" s="380"/>
    </row>
    <row r="216" spans="28:29" x14ac:dyDescent="0.25">
      <c r="AB216" s="380"/>
      <c r="AC216" s="380"/>
    </row>
    <row r="217" spans="28:29" x14ac:dyDescent="0.25">
      <c r="AB217" s="380"/>
      <c r="AC217" s="380"/>
    </row>
    <row r="218" spans="28:29" x14ac:dyDescent="0.25">
      <c r="AB218" s="380"/>
      <c r="AC218" s="380"/>
    </row>
    <row r="219" spans="28:29" x14ac:dyDescent="0.25">
      <c r="AB219" s="380"/>
      <c r="AC219" s="380"/>
    </row>
    <row r="220" spans="28:29" x14ac:dyDescent="0.25">
      <c r="AB220" s="380"/>
      <c r="AC220" s="380"/>
    </row>
    <row r="221" spans="28:29" x14ac:dyDescent="0.25">
      <c r="AB221" s="380"/>
      <c r="AC221" s="380"/>
    </row>
    <row r="222" spans="28:29" x14ac:dyDescent="0.25">
      <c r="AB222" s="380"/>
      <c r="AC222" s="380"/>
    </row>
    <row r="223" spans="28:29" x14ac:dyDescent="0.25">
      <c r="AB223" s="380"/>
      <c r="AC223" s="380"/>
    </row>
    <row r="224" spans="28:29" x14ac:dyDescent="0.25">
      <c r="AB224" s="380"/>
      <c r="AC224" s="380"/>
    </row>
    <row r="225" spans="28:29" x14ac:dyDescent="0.25">
      <c r="AB225" s="380"/>
      <c r="AC225" s="380"/>
    </row>
    <row r="226" spans="28:29" x14ac:dyDescent="0.25">
      <c r="AB226" s="380"/>
      <c r="AC226" s="380"/>
    </row>
    <row r="227" spans="28:29" x14ac:dyDescent="0.25">
      <c r="AB227" s="380"/>
      <c r="AC227" s="380"/>
    </row>
    <row r="228" spans="28:29" x14ac:dyDescent="0.25">
      <c r="AB228" s="380"/>
      <c r="AC228" s="380"/>
    </row>
    <row r="229" spans="28:29" x14ac:dyDescent="0.25">
      <c r="AB229" s="380"/>
      <c r="AC229" s="380"/>
    </row>
    <row r="230" spans="28:29" x14ac:dyDescent="0.25">
      <c r="AB230" s="380"/>
      <c r="AC230" s="380"/>
    </row>
    <row r="231" spans="28:29" x14ac:dyDescent="0.25">
      <c r="AB231" s="380"/>
      <c r="AC231" s="380"/>
    </row>
    <row r="232" spans="28:29" x14ac:dyDescent="0.25">
      <c r="AB232" s="380"/>
      <c r="AC232" s="380"/>
    </row>
    <row r="233" spans="28:29" x14ac:dyDescent="0.25">
      <c r="AB233" s="380"/>
      <c r="AC233" s="380"/>
    </row>
    <row r="234" spans="28:29" x14ac:dyDescent="0.25">
      <c r="AB234" s="380"/>
      <c r="AC234" s="380"/>
    </row>
    <row r="235" spans="28:29" x14ac:dyDescent="0.25">
      <c r="AB235" s="380"/>
      <c r="AC235" s="380"/>
    </row>
    <row r="236" spans="28:29" x14ac:dyDescent="0.25">
      <c r="AB236" s="380"/>
      <c r="AC236" s="380"/>
    </row>
    <row r="237" spans="28:29" x14ac:dyDescent="0.25">
      <c r="AB237" s="380"/>
      <c r="AC237" s="380"/>
    </row>
    <row r="238" spans="28:29" x14ac:dyDescent="0.25">
      <c r="AB238" s="380"/>
      <c r="AC238" s="380"/>
    </row>
    <row r="239" spans="28:29" x14ac:dyDescent="0.25">
      <c r="AB239" s="380"/>
      <c r="AC239" s="380"/>
    </row>
    <row r="240" spans="28:29" x14ac:dyDescent="0.25">
      <c r="AB240" s="380"/>
      <c r="AC240" s="380"/>
    </row>
    <row r="241" spans="28:29" x14ac:dyDescent="0.25">
      <c r="AB241" s="380"/>
      <c r="AC241" s="380"/>
    </row>
    <row r="242" spans="28:29" x14ac:dyDescent="0.25">
      <c r="AB242" s="380"/>
      <c r="AC242" s="380"/>
    </row>
    <row r="243" spans="28:29" x14ac:dyDescent="0.25">
      <c r="AB243" s="380"/>
      <c r="AC243" s="380"/>
    </row>
    <row r="244" spans="28:29" x14ac:dyDescent="0.25">
      <c r="AB244" s="380"/>
      <c r="AC244" s="380"/>
    </row>
    <row r="245" spans="28:29" x14ac:dyDescent="0.25">
      <c r="AB245" s="380"/>
      <c r="AC245" s="380"/>
    </row>
    <row r="246" spans="28:29" x14ac:dyDescent="0.25">
      <c r="AB246" s="380"/>
      <c r="AC246" s="380"/>
    </row>
    <row r="247" spans="28:29" x14ac:dyDescent="0.25">
      <c r="AB247" s="380"/>
      <c r="AC247" s="380"/>
    </row>
    <row r="248" spans="28:29" x14ac:dyDescent="0.25">
      <c r="AB248" s="380"/>
      <c r="AC248" s="380"/>
    </row>
    <row r="249" spans="28:29" x14ac:dyDescent="0.25">
      <c r="AB249" s="380"/>
      <c r="AC249" s="380"/>
    </row>
    <row r="250" spans="28:29" x14ac:dyDescent="0.25">
      <c r="AB250" s="380"/>
      <c r="AC250" s="380"/>
    </row>
    <row r="251" spans="28:29" x14ac:dyDescent="0.25">
      <c r="AB251" s="380"/>
      <c r="AC251" s="380"/>
    </row>
    <row r="252" spans="28:29" x14ac:dyDescent="0.25">
      <c r="AB252" s="380"/>
      <c r="AC252" s="380"/>
    </row>
    <row r="253" spans="28:29" x14ac:dyDescent="0.25">
      <c r="AB253" s="380"/>
      <c r="AC253" s="380"/>
    </row>
    <row r="254" spans="28:29" x14ac:dyDescent="0.25">
      <c r="AB254" s="380"/>
      <c r="AC254" s="380"/>
    </row>
    <row r="255" spans="28:29" x14ac:dyDescent="0.25">
      <c r="AB255" s="380"/>
      <c r="AC255" s="380"/>
    </row>
    <row r="256" spans="28:29" x14ac:dyDescent="0.25">
      <c r="AB256" s="380"/>
      <c r="AC256" s="380"/>
    </row>
    <row r="257" spans="28:29" x14ac:dyDescent="0.25">
      <c r="AB257" s="380"/>
      <c r="AC257" s="380"/>
    </row>
    <row r="258" spans="28:29" x14ac:dyDescent="0.25">
      <c r="AB258" s="380"/>
      <c r="AC258" s="380"/>
    </row>
    <row r="259" spans="28:29" x14ac:dyDescent="0.25">
      <c r="AB259" s="380"/>
      <c r="AC259" s="380"/>
    </row>
    <row r="260" spans="28:29" x14ac:dyDescent="0.25">
      <c r="AB260" s="380"/>
      <c r="AC260" s="380"/>
    </row>
    <row r="261" spans="28:29" x14ac:dyDescent="0.25">
      <c r="AB261" s="380"/>
      <c r="AC261" s="380"/>
    </row>
    <row r="262" spans="28:29" x14ac:dyDescent="0.25">
      <c r="AB262" s="380"/>
      <c r="AC262" s="380"/>
    </row>
    <row r="263" spans="28:29" x14ac:dyDescent="0.25">
      <c r="AB263" s="380"/>
      <c r="AC263" s="380"/>
    </row>
    <row r="264" spans="28:29" x14ac:dyDescent="0.25">
      <c r="AB264" s="380"/>
      <c r="AC264" s="380"/>
    </row>
    <row r="265" spans="28:29" x14ac:dyDescent="0.25">
      <c r="AB265" s="380"/>
      <c r="AC265" s="380"/>
    </row>
    <row r="266" spans="28:29" x14ac:dyDescent="0.25">
      <c r="AB266" s="380"/>
      <c r="AC266" s="380"/>
    </row>
    <row r="267" spans="28:29" x14ac:dyDescent="0.25">
      <c r="AB267" s="380"/>
      <c r="AC267" s="380"/>
    </row>
    <row r="268" spans="28:29" x14ac:dyDescent="0.25">
      <c r="AB268" s="380"/>
      <c r="AC268" s="380"/>
    </row>
    <row r="269" spans="28:29" x14ac:dyDescent="0.25">
      <c r="AB269" s="380"/>
      <c r="AC269" s="380"/>
    </row>
    <row r="270" spans="28:29" x14ac:dyDescent="0.25">
      <c r="AB270" s="380"/>
      <c r="AC270" s="380"/>
    </row>
    <row r="271" spans="28:29" x14ac:dyDescent="0.25">
      <c r="AB271" s="380"/>
      <c r="AC271" s="380"/>
    </row>
    <row r="272" spans="28:29" x14ac:dyDescent="0.25">
      <c r="AB272" s="380"/>
      <c r="AC272" s="380"/>
    </row>
    <row r="273" spans="28:29" x14ac:dyDescent="0.25">
      <c r="AB273" s="380"/>
      <c r="AC273" s="380"/>
    </row>
    <row r="274" spans="28:29" x14ac:dyDescent="0.25">
      <c r="AB274" s="380"/>
      <c r="AC274" s="380"/>
    </row>
    <row r="275" spans="28:29" x14ac:dyDescent="0.25">
      <c r="AB275" s="380"/>
      <c r="AC275" s="380"/>
    </row>
    <row r="276" spans="28:29" x14ac:dyDescent="0.25">
      <c r="AB276" s="380"/>
      <c r="AC276" s="380"/>
    </row>
    <row r="277" spans="28:29" x14ac:dyDescent="0.25">
      <c r="AB277" s="380"/>
      <c r="AC277" s="380"/>
    </row>
    <row r="278" spans="28:29" x14ac:dyDescent="0.25">
      <c r="AB278" s="380"/>
      <c r="AC278" s="380"/>
    </row>
    <row r="279" spans="28:29" x14ac:dyDescent="0.25">
      <c r="AB279" s="380"/>
      <c r="AC279" s="380"/>
    </row>
    <row r="280" spans="28:29" x14ac:dyDescent="0.25">
      <c r="AB280" s="380"/>
      <c r="AC280" s="380"/>
    </row>
    <row r="281" spans="28:29" x14ac:dyDescent="0.25">
      <c r="AB281" s="380"/>
      <c r="AC281" s="380"/>
    </row>
    <row r="282" spans="28:29" x14ac:dyDescent="0.25">
      <c r="AB282" s="380"/>
      <c r="AC282" s="380"/>
    </row>
    <row r="283" spans="28:29" x14ac:dyDescent="0.25">
      <c r="AB283" s="380"/>
      <c r="AC283" s="380"/>
    </row>
    <row r="284" spans="28:29" x14ac:dyDescent="0.25">
      <c r="AB284" s="380"/>
      <c r="AC284" s="380"/>
    </row>
    <row r="285" spans="28:29" x14ac:dyDescent="0.25">
      <c r="AB285" s="380"/>
      <c r="AC285" s="380"/>
    </row>
    <row r="286" spans="28:29" x14ac:dyDescent="0.25">
      <c r="AB286" s="380"/>
      <c r="AC286" s="380"/>
    </row>
    <row r="287" spans="28:29" x14ac:dyDescent="0.25">
      <c r="AB287" s="380"/>
      <c r="AC287" s="380"/>
    </row>
    <row r="288" spans="28:29" x14ac:dyDescent="0.25">
      <c r="AB288" s="380"/>
      <c r="AC288" s="380"/>
    </row>
    <row r="289" spans="28:29" x14ac:dyDescent="0.25">
      <c r="AB289" s="380"/>
      <c r="AC289" s="380"/>
    </row>
    <row r="290" spans="28:29" x14ac:dyDescent="0.25">
      <c r="AB290" s="380"/>
      <c r="AC290" s="380"/>
    </row>
    <row r="291" spans="28:29" x14ac:dyDescent="0.25">
      <c r="AB291" s="380"/>
      <c r="AC291" s="380"/>
    </row>
    <row r="292" spans="28:29" x14ac:dyDescent="0.25">
      <c r="AB292" s="380"/>
      <c r="AC292" s="380"/>
    </row>
    <row r="293" spans="28:29" x14ac:dyDescent="0.25">
      <c r="AB293" s="380"/>
      <c r="AC293" s="380"/>
    </row>
    <row r="294" spans="28:29" x14ac:dyDescent="0.25">
      <c r="AB294" s="380"/>
      <c r="AC294" s="380"/>
    </row>
    <row r="295" spans="28:29" x14ac:dyDescent="0.25">
      <c r="AB295" s="380"/>
      <c r="AC295" s="380"/>
    </row>
    <row r="296" spans="28:29" x14ac:dyDescent="0.25">
      <c r="AB296" s="380"/>
      <c r="AC296" s="380"/>
    </row>
    <row r="297" spans="28:29" x14ac:dyDescent="0.25">
      <c r="AB297" s="380"/>
      <c r="AC297" s="380"/>
    </row>
    <row r="298" spans="28:29" x14ac:dyDescent="0.25">
      <c r="AB298" s="380"/>
      <c r="AC298" s="380"/>
    </row>
    <row r="299" spans="28:29" x14ac:dyDescent="0.25">
      <c r="AB299" s="380"/>
      <c r="AC299" s="380"/>
    </row>
    <row r="300" spans="28:29" x14ac:dyDescent="0.25">
      <c r="AB300" s="380"/>
      <c r="AC300" s="380"/>
    </row>
  </sheetData>
  <sheetProtection algorithmName="SHA-512" hashValue="yx4UD04N2fXvfOJQW2cYYSvuXGuQon5l7kjkZxPMoDuvvIeGBWcZ0f+XSVs5P640CtFMLsiPMSgjp9LR4za5Tw==" saltValue="/l4DL2XfXuxotkT+TsyMxQ==" spinCount="100000" sheet="1" objects="1" scenarios="1"/>
  <mergeCells count="96">
    <mergeCell ref="F66:H66"/>
    <mergeCell ref="E67:H67"/>
    <mergeCell ref="E54:H54"/>
    <mergeCell ref="G63:H63"/>
    <mergeCell ref="E49:H49"/>
    <mergeCell ref="G64:H64"/>
    <mergeCell ref="E55:H55"/>
    <mergeCell ref="E56:H56"/>
    <mergeCell ref="E51:H51"/>
    <mergeCell ref="E50:H50"/>
    <mergeCell ref="E53:H53"/>
    <mergeCell ref="E77:H77"/>
    <mergeCell ref="E78:H78"/>
    <mergeCell ref="E84:H84"/>
    <mergeCell ref="D71:H71"/>
    <mergeCell ref="E72:H72"/>
    <mergeCell ref="E73:H73"/>
    <mergeCell ref="E74:H74"/>
    <mergeCell ref="E75:H75"/>
    <mergeCell ref="AS3:AV3"/>
    <mergeCell ref="E76:H76"/>
    <mergeCell ref="E68:H68"/>
    <mergeCell ref="E69:H69"/>
    <mergeCell ref="E70:H70"/>
    <mergeCell ref="F59:H59"/>
    <mergeCell ref="G60:H60"/>
    <mergeCell ref="I32:I35"/>
    <mergeCell ref="G65:H65"/>
    <mergeCell ref="E57:H57"/>
    <mergeCell ref="E58:H58"/>
    <mergeCell ref="I50:I51"/>
    <mergeCell ref="E52:H52"/>
    <mergeCell ref="O19:O31"/>
    <mergeCell ref="G61:H61"/>
    <mergeCell ref="G62:H62"/>
    <mergeCell ref="E41:H41"/>
    <mergeCell ref="E42:H42"/>
    <mergeCell ref="F22:H22"/>
    <mergeCell ref="F23:H23"/>
    <mergeCell ref="F24:H24"/>
    <mergeCell ref="F25:H25"/>
    <mergeCell ref="E37:H37"/>
    <mergeCell ref="E36:H36"/>
    <mergeCell ref="E38:H38"/>
    <mergeCell ref="F26:H26"/>
    <mergeCell ref="F27:H27"/>
    <mergeCell ref="F29:H29"/>
    <mergeCell ref="F32:H32"/>
    <mergeCell ref="E39:H39"/>
    <mergeCell ref="E40:H40"/>
    <mergeCell ref="E43:H43"/>
    <mergeCell ref="F44:H44"/>
    <mergeCell ref="D45:H45"/>
    <mergeCell ref="E48:H48"/>
    <mergeCell ref="E46:H46"/>
    <mergeCell ref="E47:H47"/>
    <mergeCell ref="F20:H20"/>
    <mergeCell ref="F21:H21"/>
    <mergeCell ref="N3:W3"/>
    <mergeCell ref="X3:AA3"/>
    <mergeCell ref="AB3:AQ3"/>
    <mergeCell ref="D4:H4"/>
    <mergeCell ref="D5:H5"/>
    <mergeCell ref="D17:H17"/>
    <mergeCell ref="E9:H9"/>
    <mergeCell ref="E13:H13"/>
    <mergeCell ref="E14:H14"/>
    <mergeCell ref="E7:H7"/>
    <mergeCell ref="E8:H8"/>
    <mergeCell ref="E10:H10"/>
    <mergeCell ref="D6:H6"/>
    <mergeCell ref="K3:L3"/>
    <mergeCell ref="E87:H87"/>
    <mergeCell ref="D79:H79"/>
    <mergeCell ref="E86:H86"/>
    <mergeCell ref="E85:H85"/>
    <mergeCell ref="E80:H80"/>
    <mergeCell ref="E83:H83"/>
    <mergeCell ref="E81:H81"/>
    <mergeCell ref="E82:H82"/>
    <mergeCell ref="I40:I42"/>
    <mergeCell ref="I48:I49"/>
    <mergeCell ref="I58:I66"/>
    <mergeCell ref="I72:I73"/>
    <mergeCell ref="E11:H11"/>
    <mergeCell ref="E12:H12"/>
    <mergeCell ref="I11:I13"/>
    <mergeCell ref="E15:H15"/>
    <mergeCell ref="E16:H16"/>
    <mergeCell ref="I14:I15"/>
    <mergeCell ref="I18:I31"/>
    <mergeCell ref="F33:H33"/>
    <mergeCell ref="F34:H34"/>
    <mergeCell ref="F35:H35"/>
    <mergeCell ref="E18:H18"/>
    <mergeCell ref="F19:H19"/>
  </mergeCells>
  <conditionalFormatting sqref="P44 AB44 AD44 AG44 AI44 AL44 AN44">
    <cfRule type="expression" dxfId="31" priority="6">
      <formula>OR(AND(LEFT(P43,3)="yes",LEFT(P44,14)="not applicable"),AND(P43="no",LEFT(P44,14)&lt;&gt;"not applicable"))</formula>
    </cfRule>
  </conditionalFormatting>
  <conditionalFormatting sqref="P60:P65 AB60:AB65 AD60:AD65 AG60:AG65 AI60:AI65 AL60:AL65 AN60:AN65">
    <cfRule type="expression" dxfId="30" priority="14">
      <formula>OR(AND(P$58="yes",LEFT(P60,14)="not applicable"),AND(P$58="no",LEFT(P60,14)&lt;&gt;"not applicable"))</formula>
    </cfRule>
  </conditionalFormatting>
  <conditionalFormatting sqref="R44">
    <cfRule type="expression" dxfId="29" priority="3">
      <formula>OR(AND(LEFT(R43,3)="yes",LEFT(R44,14)="not applicable"),AND(R43="no",LEFT(R44,14)&lt;&gt;"not applicable"))</formula>
    </cfRule>
  </conditionalFormatting>
  <conditionalFormatting sqref="R60:R65">
    <cfRule type="expression" dxfId="28" priority="4">
      <formula>OR(AND(R$58="yes",LEFT(R60,14)="not applicable"),AND(R$58="no",LEFT(R60,14)&lt;&gt;"not applicable"))</formula>
    </cfRule>
  </conditionalFormatting>
  <conditionalFormatting sqref="T44">
    <cfRule type="expression" dxfId="27" priority="1">
      <formula>OR(AND(LEFT(T43,3)="yes",LEFT(T44,14)="not applicable"),AND(T43="no",LEFT(T44,14)&lt;&gt;"not applicable"))</formula>
    </cfRule>
  </conditionalFormatting>
  <conditionalFormatting sqref="T60:T65">
    <cfRule type="expression" dxfId="26" priority="2">
      <formula>OR(AND(T$58="yes",LEFT(T60,14)="not applicable"),AND(T$58="no",LEFT(T60,14)&lt;&gt;"not applicable"))</formula>
    </cfRule>
  </conditionalFormatting>
  <dataValidations count="21">
    <dataValidation type="list" allowBlank="1" showInputMessage="1" showErrorMessage="1" sqref="AL37 AL72 AN37 P58 AN43 P74 AN74 AN10:AN11 AN58 P43 P72 AN72 P10:P11 AB72 AB58 AB10:AB11 AB74 AB43 AB37 AD37 AD72 AD58 AD10:AD11 AD74 AD43 AG74 AG43 AG37 AG72 AG58 AG10:AG11 AI10:AI11 AI74 AI43 AI37 AI72 AI58 AL58 AL10:AL11 AL74 AL43 P37 P46 AB46 AD46 AG46 AI46 AL46 AN46 R72 R58 R10:R11 R74 R43 R37 R46 T72 T58 T10:T11 T74 T43 T37 T46" xr:uid="{00000000-0002-0000-0400-000000000000}">
      <formula1>ECO_A</formula1>
    </dataValidation>
    <dataValidation allowBlank="1" showInputMessage="1" showErrorMessage="1" sqref="P5 AD38 P68 P90 AG15 AD36 P57 P54 P38 AD15 P12:P13 P36 P17:P18 AG36 P51 P15 AG38 AG41:AG42 AG49 AG51 P41:P42 P49 AG54 AG57 AG66 AD41:AD42 AG87 AG68 AG70:AG71 P66 P70:P71 AG73 AG75 AG79 P47 AG77 P73 P75 P81 AG81 P79 P77 AG83 AG85 AD17:AD18 P83 AD47 AB85 AD12:AD13 P85 AG47 P59 AB66 AG17:AG18 AB59 AG5 AB90 AD66 AD59 AG12:AG13 AG59 AB83 AB81 AB77 AB79 AB75 AB73 AB70:AB71 AB68 R90 AB57 AB54 AB51 AB49 AB41:AB42 AB38 AB36 AB15 AB17:AB18 AB12:AB13 AB5 AD5 AD85 AD83 AD81 AD77 AD79 AD75 AD73 AD70:AD71 AD68 AD87 AD57 AD54 AD51 AD49 P45 AG45 AD45 AB45 AB47 R85 R66 R59 R83 R81 R77 R79 R75 R73 R70:R71 R68 T90 R57 R54 R51 R49 R41:R42 R38 R36 R15 R17:R18 R12:R13 R5 R45 R47 T85 T66 T59 T83 T81 T77 T79 T75 T73 T70:T71 T68 T47 T57 T54 T51 T49 T41:T42 T38 T36 T15 T17:T18 T12:T13 T5 T45 T87:T88 R87:R88 AB87:AB88 P87:P88 K88:N88 K90:N90" xr:uid="{00000000-0002-0000-0400-000001000000}"/>
    <dataValidation type="list" allowBlank="1" showInputMessage="1" showErrorMessage="1" sqref="P14 AN14 AB14 AD14 AG14 AI14 AL14 R14 T14" xr:uid="{00000000-0002-0000-0400-000002000000}">
      <formula1>ECO_B</formula1>
    </dataValidation>
    <dataValidation type="list" allowBlank="1" showInputMessage="1" showErrorMessage="1" sqref="AN40 AB40 AD40 AG40 AI40 AL40 P40 R40 T40" xr:uid="{00000000-0002-0000-0400-000003000000}">
      <formula1>ECO_G</formula1>
    </dataValidation>
    <dataValidation type="list" allowBlank="1" showInputMessage="1" showErrorMessage="1" sqref="AN52 P52 R52 T52 AB52 AD52 AG52 AI52 AL52" xr:uid="{00000000-0002-0000-0400-000004000000}">
      <formula1>ECO_2023_AA</formula1>
    </dataValidation>
    <dataValidation type="list" allowBlank="1" showInputMessage="1" showErrorMessage="1" sqref="AN55 P55 R55 T55 AB55 AD55 AG55 AI55 AL55" xr:uid="{00000000-0002-0000-0400-000005000000}">
      <formula1>ECO_2023_AB</formula1>
    </dataValidation>
    <dataValidation type="list" allowBlank="1" showInputMessage="1" showErrorMessage="1" sqref="AN67 AB67 AD67 AG67 AI67 AL67 P67 R67 T67" xr:uid="{00000000-0002-0000-0400-000006000000}">
      <formula1>ECO_O</formula1>
    </dataValidation>
    <dataValidation type="list" allowBlank="1" showInputMessage="1" showErrorMessage="1" sqref="AN69 AB69 AD69 AG69 AI69 AL69 P69 R69 T69" xr:uid="{00000000-0002-0000-0400-000007000000}">
      <formula1>ECO_P</formula1>
    </dataValidation>
    <dataValidation type="list" allowBlank="1" showInputMessage="1" showErrorMessage="1" sqref="AN53 AB53 AD53 AG53 AI53 AL53 P53 R53 T53" xr:uid="{00000000-0002-0000-0400-000008000000}">
      <formula1>ECO_AE</formula1>
    </dataValidation>
    <dataValidation type="list" allowBlank="1" showInputMessage="1" showErrorMessage="1" sqref="AN56 AB56 AD56 AG56 AI56 AL56 P56 R56 T56" xr:uid="{00000000-0002-0000-0400-000009000000}">
      <formula1>ECO_AF</formula1>
    </dataValidation>
    <dataValidation type="list" allowBlank="1" showInputMessage="1" showErrorMessage="1" sqref="P9 AB9 AD9 AG9 AI9 AL9 AN9 R9 T9" xr:uid="{00000000-0002-0000-0400-00000A000000}">
      <formula1>ECO_2023_A</formula1>
    </dataValidation>
    <dataValidation type="list" allowBlank="1" showInputMessage="1" showErrorMessage="1" sqref="P16 AB16 AD16 AG16 AI16 AL16 AN16 R16 T16" xr:uid="{00000000-0002-0000-0400-00000B000000}">
      <formula1>ECO_2023_D</formula1>
    </dataValidation>
    <dataValidation type="list" allowBlank="1" showInputMessage="1" showErrorMessage="1" sqref="P39 AB39 AD39 AG39 AI39 AL39 AN39 R39 T39" xr:uid="{00000000-0002-0000-0400-00000C000000}">
      <formula1>ECO_2023_S</formula1>
    </dataValidation>
    <dataValidation type="list" allowBlank="1" showInputMessage="1" showErrorMessage="1" sqref="P48 AB48 AD48 AG48 AI48 AL48 AN48 R48 T48" xr:uid="{00000000-0002-0000-0400-00000D000000}">
      <formula1>ECO_2023_F</formula1>
    </dataValidation>
    <dataValidation type="list" allowBlank="1" showInputMessage="1" showErrorMessage="1" sqref="P50 AB50 AD50 AG50 AI50 AL50 AN50 R50 T50" xr:uid="{00000000-0002-0000-0400-00000E000000}">
      <formula1>ECO_2023_J</formula1>
    </dataValidation>
    <dataValidation type="list" allowBlank="1" showInputMessage="1" showErrorMessage="1" sqref="P76 AB76 AD76 AG76 AI76 AL76 AN76 R76 T76" xr:uid="{00000000-0002-0000-0400-00000F000000}">
      <formula1>ECO_2023_U</formula1>
    </dataValidation>
    <dataValidation type="list" allowBlank="1" showInputMessage="1" showErrorMessage="1" sqref="P78 AB78 AD78 AG78 AI78 AL78 AN78 R78 T78" xr:uid="{00000000-0002-0000-0400-000010000000}">
      <formula1>ECO_2023_V</formula1>
    </dataValidation>
    <dataValidation type="list" allowBlank="1" showInputMessage="1" showErrorMessage="1" sqref="P80 AB80 AD80 AG80 AI80 AL80 AN80 R80 T80" xr:uid="{00000000-0002-0000-0400-000011000000}">
      <formula1>ECO_2023_W</formula1>
    </dataValidation>
    <dataValidation type="list" allowBlank="1" showInputMessage="1" showErrorMessage="1" sqref="AN84 P84 P82 AB82 AB84 AD84 AD82 AG84 AG82 AI82 AI84 AL84 AL82 AN82 R82 R84 T82 T84" xr:uid="{00000000-0002-0000-0400-000012000000}">
      <formula1>ECO_2023_X</formula1>
    </dataValidation>
    <dataValidation type="list" allowBlank="1" showInputMessage="1" showErrorMessage="1" sqref="P86 AB86 AD86 AG86 AI86 AL86 AN86 R86 T86" xr:uid="{00000000-0002-0000-0400-000013000000}">
      <formula1>ECO_2023_Y</formula1>
    </dataValidation>
    <dataValidation type="list" allowBlank="1" showInputMessage="1" showErrorMessage="1" sqref="AN19:AN35 AL19:AL35 AI19:AI35 AG19:AG35 AD19:AD35 AB19:AB35 P19:P35 R19:R35 T19:T35" xr:uid="{00000000-0002-0000-0400-000014000000}">
      <formula1>ECO_2023_E</formula1>
    </dataValidation>
  </dataValidations>
  <pageMargins left="0.7" right="0.7" top="0.75" bottom="0.75" header="0.3" footer="0.3"/>
  <pageSetup paperSize="9" orientation="portrait" r:id="rId1"/>
  <headerFooter>
    <oddFooter>&amp;C_x000D_&amp;1#&amp;"Calibri"&amp;10&amp;K0000FF Restricted Use - À usage restreint</oddFooter>
  </headerFooter>
  <drawing r:id="rId2"/>
  <legacyDrawing r:id="rId3"/>
  <oleObjects>
    <mc:AlternateContent xmlns:mc="http://schemas.openxmlformats.org/markup-compatibility/2006">
      <mc:Choice Requires="x14">
        <oleObject progId="Document" dvAspect="DVASPECT_ICON" shapeId="5125" r:id="rId4">
          <objectPr locked="0" defaultSize="0" r:id="rId5">
            <anchor moveWithCells="1">
              <from>
                <xdr:col>8</xdr:col>
                <xdr:colOff>1371600</xdr:colOff>
                <xdr:row>3</xdr:row>
                <xdr:rowOff>927100</xdr:rowOff>
              </from>
              <to>
                <xdr:col>8</xdr:col>
                <xdr:colOff>2286000</xdr:colOff>
                <xdr:row>4</xdr:row>
                <xdr:rowOff>0</xdr:rowOff>
              </to>
            </anchor>
          </objectPr>
        </oleObject>
      </mc:Choice>
      <mc:Fallback>
        <oleObject progId="Document" dvAspect="DVASPECT_ICON" shapeId="5125" r:id="rId4"/>
      </mc:Fallback>
    </mc:AlternateContent>
  </oleObjects>
  <extLst>
    <ext xmlns:x14="http://schemas.microsoft.com/office/spreadsheetml/2009/9/main" uri="{CCE6A557-97BC-4b89-ADB6-D9C93CAAB3DF}">
      <x14:dataValidations xmlns:xm="http://schemas.microsoft.com/office/excel/2006/main" count="18">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5000000}">
          <x14:formula1>
            <xm:f>OFFSET(Conditions!$J$3,0,0,Conditions!$J$1,1)</xm:f>
          </x14:formula1>
          <xm:sqref>P60:P65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6000000}">
          <x14:formula1>
            <xm:f>OFFSET(Conditions!$J$33,0,0,Conditions!$J$31,1)</xm:f>
          </x14:formula1>
          <xm:sqref>AB60:AB65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7000000}">
          <x14:formula1>
            <xm:f>OFFSET(Conditions!$J$43,0,0,Conditions!$J$41,1)</xm:f>
          </x14:formula1>
          <xm:sqref>AD60:AD65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8000000}">
          <x14:formula1>
            <xm:f>OFFSET(Conditions!$J$53,0,0,Conditions!$J$51,1)</xm:f>
          </x14:formula1>
          <xm:sqref>AG60:AG65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9000000}">
          <x14:formula1>
            <xm:f>OFFSET(Conditions!$J$63,0,0,Conditions!$J$61,1)</xm:f>
          </x14:formula1>
          <xm:sqref>AI60:AI65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A000000}">
          <x14:formula1>
            <xm:f>OFFSET(Conditions!$J$73,0,0,Conditions!$J$71,1)</xm:f>
          </x14:formula1>
          <xm:sqref>AL60:AL65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B000000}">
          <x14:formula1>
            <xm:f>OFFSET(Conditions!$J$83,0,0,Conditions!$J$81,1)</xm:f>
          </x14:formula1>
          <xm:sqref>AN60:AN65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C000000}">
          <x14:formula1>
            <xm:f>OFFSET(Conditions!$I$3,0,0,Conditions!$I$1,1)</xm:f>
          </x14:formula1>
          <xm:sqref>P44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D000000}">
          <x14:formula1>
            <xm:f>OFFSET(Conditions!$I$33,0,0,Conditions!$I$31,1)</xm:f>
          </x14:formula1>
          <xm:sqref>AB44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E000000}">
          <x14:formula1>
            <xm:f>OFFSET(Conditions!$I$43,0,0,Conditions!$I$41,1)</xm:f>
          </x14:formula1>
          <xm:sqref>AD44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1F000000}">
          <x14:formula1>
            <xm:f>OFFSET(Conditions!$I$53,0,0,Conditions!$I$51,1)</xm:f>
          </x14:formula1>
          <xm:sqref>AG44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20000000}">
          <x14:formula1>
            <xm:f>OFFSET(Conditions!$I$63,0,0,Conditions!$I$61,1)</xm:f>
          </x14:formula1>
          <xm:sqref>AI44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21000000}">
          <x14:formula1>
            <xm:f>OFFSET(Conditions!$I$73,0,0,Conditions!$I$71,1)</xm:f>
          </x14:formula1>
          <xm:sqref>AL44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400-000022000000}">
          <x14:formula1>
            <xm:f>OFFSET(Conditions!$I$83,0,0,Conditions!$I$81,1)</xm:f>
          </x14:formula1>
          <xm:sqref>AN44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A9C6F7A4-7A4D-4084-AC7D-87D67B202526}">
          <x14:formula1>
            <xm:f>OFFSET(Conditions!$J$13,0,0,Conditions!$J$11,1)</xm:f>
          </x14:formula1>
          <xm:sqref>R60:R65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334730EE-B3DA-4B8B-92CE-FBFE893B1242}">
          <x14:formula1>
            <xm:f>OFFSET(Conditions!$J$23,0,0,Conditions!$J$21,1)</xm:f>
          </x14:formula1>
          <xm:sqref>T60:T65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AFFE2981-826F-4503-A1F6-08DA5FA2CBB1}">
          <x14:formula1>
            <xm:f>OFFSET(Conditions!$I$23,0,0,Conditions!$I$21,1)</xm:f>
          </x14:formula1>
          <xm:sqref>T44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4794E3EA-DED5-40E7-BC70-3EE673A92DF8}">
          <x14:formula1>
            <xm:f>OFFSET(Conditions!$I$13,0,0,Conditions!$I$11,1)</xm:f>
          </x14:formula1>
          <xm:sqref>R44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9"/>
  <dimension ref="A1:AV300"/>
  <sheetViews>
    <sheetView topLeftCell="D1" zoomScale="85" zoomScaleNormal="85" workbookViewId="0">
      <pane xSplit="5" ySplit="4" topLeftCell="I5" activePane="bottomRight" state="frozen"/>
      <selection activeCell="D1" sqref="D1"/>
      <selection pane="topRight" activeCell="I1" sqref="I1"/>
      <selection pane="bottomLeft" activeCell="D5" sqref="D5"/>
      <selection pane="bottomRight" activeCell="D1" sqref="D1"/>
    </sheetView>
  </sheetViews>
  <sheetFormatPr defaultRowHeight="12.5" x14ac:dyDescent="0.25"/>
  <cols>
    <col min="1" max="1" width="10.26953125" style="127" hidden="1" customWidth="1"/>
    <col min="2" max="2" width="6.54296875" style="127" hidden="1" customWidth="1"/>
    <col min="3" max="3" width="10" style="127" hidden="1" customWidth="1"/>
    <col min="4" max="5" width="3.453125" style="24" customWidth="1"/>
    <col min="6" max="7" width="2.7265625" style="24" customWidth="1"/>
    <col min="8" max="8" width="55.7265625" style="24" customWidth="1"/>
    <col min="9" max="9" width="55.54296875" style="53" customWidth="1"/>
    <col min="10" max="12" width="72.7265625" style="53" hidden="1" customWidth="1"/>
    <col min="13" max="13" width="72.7265625" style="18" hidden="1" customWidth="1"/>
    <col min="14" max="14" width="26.7265625" style="17" hidden="1" customWidth="1"/>
    <col min="15" max="15" width="42.7265625" style="17" hidden="1" customWidth="1"/>
    <col min="16" max="16" width="72.7265625" style="17" hidden="1" customWidth="1"/>
    <col min="17" max="17" width="40.7265625" style="17" hidden="1" customWidth="1"/>
    <col min="18" max="18" width="33.7265625" style="213" hidden="1" customWidth="1"/>
    <col min="19" max="19" width="22.1796875" style="17" hidden="1" customWidth="1"/>
    <col min="20" max="20" width="33.7265625" style="213" hidden="1" customWidth="1"/>
    <col min="21" max="21" width="22.1796875" style="17" hidden="1" customWidth="1"/>
    <col min="22" max="22" width="22.26953125" style="17" hidden="1" customWidth="1"/>
    <col min="23" max="23" width="20.81640625" style="17" hidden="1" customWidth="1"/>
    <col min="24" max="24" width="72.7265625" style="17" hidden="1" customWidth="1"/>
    <col min="25" max="25" width="72.7265625" style="16" hidden="1" customWidth="1"/>
    <col min="26" max="27" width="72.7265625" style="213" hidden="1" customWidth="1"/>
    <col min="28" max="28" width="72.6328125" style="213" customWidth="1"/>
    <col min="29" max="29" width="40.6328125" style="213" customWidth="1"/>
    <col min="30" max="30" width="27.453125" style="213" hidden="1" customWidth="1"/>
    <col min="31" max="31" width="49" style="213" hidden="1" customWidth="1"/>
    <col min="32" max="32" width="16.54296875" style="213" hidden="1" customWidth="1"/>
    <col min="33" max="33" width="23.1796875" style="213" hidden="1" customWidth="1"/>
    <col min="34" max="34" width="33.81640625" style="213" hidden="1" customWidth="1"/>
    <col min="35" max="35" width="22.54296875" style="213" hidden="1" customWidth="1"/>
    <col min="36" max="36" width="32.453125" style="213" hidden="1" customWidth="1"/>
    <col min="37" max="37" width="26.26953125" style="213" hidden="1" customWidth="1"/>
    <col min="38" max="38" width="23.7265625" style="213" hidden="1" customWidth="1"/>
    <col min="39" max="39" width="31.54296875" style="213" hidden="1" customWidth="1"/>
    <col min="40" max="40" width="30.1796875" style="213" hidden="1" customWidth="1"/>
    <col min="41" max="41" width="31.453125" style="213" hidden="1" customWidth="1"/>
    <col min="42" max="42" width="25.54296875" style="206" hidden="1" customWidth="1"/>
    <col min="43" max="43" width="37.81640625" style="213" hidden="1" customWidth="1"/>
    <col min="44" max="48" width="9.1796875" style="82" hidden="1" customWidth="1"/>
    <col min="49" max="242" width="9.1796875" style="213"/>
    <col min="243" max="245" width="9.1796875" style="213" customWidth="1"/>
    <col min="246" max="249" width="3.1796875" style="213" customWidth="1"/>
    <col min="250" max="250" width="9.1796875" style="213" customWidth="1"/>
    <col min="251" max="254" width="2.7265625" style="213" customWidth="1"/>
    <col min="255" max="255" width="61.7265625" style="213" customWidth="1"/>
    <col min="256" max="258" width="7.7265625" style="213" customWidth="1"/>
    <col min="259" max="259" width="29.7265625" style="213" customWidth="1"/>
    <col min="260" max="260" width="8.7265625" style="213" customWidth="1"/>
    <col min="261" max="261" width="31.7265625" style="213" customWidth="1"/>
    <col min="262" max="263" width="9.1796875" style="213"/>
    <col min="264" max="264" width="9.1796875" style="213" customWidth="1"/>
    <col min="265" max="498" width="9.1796875" style="213"/>
    <col min="499" max="501" width="9.1796875" style="213" customWidth="1"/>
    <col min="502" max="505" width="3.1796875" style="213" customWidth="1"/>
    <col min="506" max="506" width="9.1796875" style="213" customWidth="1"/>
    <col min="507" max="510" width="2.7265625" style="213" customWidth="1"/>
    <col min="511" max="511" width="61.7265625" style="213" customWidth="1"/>
    <col min="512" max="514" width="7.7265625" style="213" customWidth="1"/>
    <col min="515" max="515" width="29.7265625" style="213" customWidth="1"/>
    <col min="516" max="516" width="8.7265625" style="213" customWidth="1"/>
    <col min="517" max="517" width="31.7265625" style="213" customWidth="1"/>
    <col min="518" max="519" width="9.1796875" style="213"/>
    <col min="520" max="520" width="9.1796875" style="213" customWidth="1"/>
    <col min="521" max="754" width="9.1796875" style="213"/>
    <col min="755" max="757" width="9.1796875" style="213" customWidth="1"/>
    <col min="758" max="761" width="3.1796875" style="213" customWidth="1"/>
    <col min="762" max="762" width="9.1796875" style="213" customWidth="1"/>
    <col min="763" max="766" width="2.7265625" style="213" customWidth="1"/>
    <col min="767" max="767" width="61.7265625" style="213" customWidth="1"/>
    <col min="768" max="770" width="7.7265625" style="213" customWidth="1"/>
    <col min="771" max="771" width="29.7265625" style="213" customWidth="1"/>
    <col min="772" max="772" width="8.7265625" style="213" customWidth="1"/>
    <col min="773" max="773" width="31.7265625" style="213" customWidth="1"/>
    <col min="774" max="775" width="9.1796875" style="213"/>
    <col min="776" max="776" width="9.1796875" style="213" customWidth="1"/>
    <col min="777" max="1010" width="9.1796875" style="213"/>
    <col min="1011" max="1013" width="9.1796875" style="213" customWidth="1"/>
    <col min="1014" max="1017" width="3.1796875" style="213" customWidth="1"/>
    <col min="1018" max="1018" width="9.1796875" style="213" customWidth="1"/>
    <col min="1019" max="1022" width="2.7265625" style="213" customWidth="1"/>
    <col min="1023" max="1023" width="61.7265625" style="213" customWidth="1"/>
    <col min="1024" max="1026" width="7.7265625" style="213" customWidth="1"/>
    <col min="1027" max="1027" width="29.7265625" style="213" customWidth="1"/>
    <col min="1028" max="1028" width="8.7265625" style="213" customWidth="1"/>
    <col min="1029" max="1029" width="31.7265625" style="213" customWidth="1"/>
    <col min="1030" max="1031" width="9.1796875" style="213"/>
    <col min="1032" max="1032" width="9.1796875" style="213" customWidth="1"/>
    <col min="1033" max="1266" width="9.1796875" style="213"/>
    <col min="1267" max="1269" width="9.1796875" style="213" customWidth="1"/>
    <col min="1270" max="1273" width="3.1796875" style="213" customWidth="1"/>
    <col min="1274" max="1274" width="9.1796875" style="213" customWidth="1"/>
    <col min="1275" max="1278" width="2.7265625" style="213" customWidth="1"/>
    <col min="1279" max="1279" width="61.7265625" style="213" customWidth="1"/>
    <col min="1280" max="1282" width="7.7265625" style="213" customWidth="1"/>
    <col min="1283" max="1283" width="29.7265625" style="213" customWidth="1"/>
    <col min="1284" max="1284" width="8.7265625" style="213" customWidth="1"/>
    <col min="1285" max="1285" width="31.7265625" style="213" customWidth="1"/>
    <col min="1286" max="1287" width="9.1796875" style="213"/>
    <col min="1288" max="1288" width="9.1796875" style="213" customWidth="1"/>
    <col min="1289" max="1522" width="9.1796875" style="213"/>
    <col min="1523" max="1525" width="9.1796875" style="213" customWidth="1"/>
    <col min="1526" max="1529" width="3.1796875" style="213" customWidth="1"/>
    <col min="1530" max="1530" width="9.1796875" style="213" customWidth="1"/>
    <col min="1531" max="1534" width="2.7265625" style="213" customWidth="1"/>
    <col min="1535" max="1535" width="61.7265625" style="213" customWidth="1"/>
    <col min="1536" max="1538" width="7.7265625" style="213" customWidth="1"/>
    <col min="1539" max="1539" width="29.7265625" style="213" customWidth="1"/>
    <col min="1540" max="1540" width="8.7265625" style="213" customWidth="1"/>
    <col min="1541" max="1541" width="31.7265625" style="213" customWidth="1"/>
    <col min="1542" max="1543" width="9.1796875" style="213"/>
    <col min="1544" max="1544" width="9.1796875" style="213" customWidth="1"/>
    <col min="1545" max="1778" width="9.1796875" style="213"/>
    <col min="1779" max="1781" width="9.1796875" style="213" customWidth="1"/>
    <col min="1782" max="1785" width="3.1796875" style="213" customWidth="1"/>
    <col min="1786" max="1786" width="9.1796875" style="213" customWidth="1"/>
    <col min="1787" max="1790" width="2.7265625" style="213" customWidth="1"/>
    <col min="1791" max="1791" width="61.7265625" style="213" customWidth="1"/>
    <col min="1792" max="1794" width="7.7265625" style="213" customWidth="1"/>
    <col min="1795" max="1795" width="29.7265625" style="213" customWidth="1"/>
    <col min="1796" max="1796" width="8.7265625" style="213" customWidth="1"/>
    <col min="1797" max="1797" width="31.7265625" style="213" customWidth="1"/>
    <col min="1798" max="1799" width="9.1796875" style="213"/>
    <col min="1800" max="1800" width="9.1796875" style="213" customWidth="1"/>
    <col min="1801" max="2034" width="9.1796875" style="213"/>
    <col min="2035" max="2037" width="9.1796875" style="213" customWidth="1"/>
    <col min="2038" max="2041" width="3.1796875" style="213" customWidth="1"/>
    <col min="2042" max="2042" width="9.1796875" style="213" customWidth="1"/>
    <col min="2043" max="2046" width="2.7265625" style="213" customWidth="1"/>
    <col min="2047" max="2047" width="61.7265625" style="213" customWidth="1"/>
    <col min="2048" max="2050" width="7.7265625" style="213" customWidth="1"/>
    <col min="2051" max="2051" width="29.7265625" style="213" customWidth="1"/>
    <col min="2052" max="2052" width="8.7265625" style="213" customWidth="1"/>
    <col min="2053" max="2053" width="31.7265625" style="213" customWidth="1"/>
    <col min="2054" max="2055" width="9.1796875" style="213"/>
    <col min="2056" max="2056" width="9.1796875" style="213" customWidth="1"/>
    <col min="2057" max="2290" width="9.1796875" style="213"/>
    <col min="2291" max="2293" width="9.1796875" style="213" customWidth="1"/>
    <col min="2294" max="2297" width="3.1796875" style="213" customWidth="1"/>
    <col min="2298" max="2298" width="9.1796875" style="213" customWidth="1"/>
    <col min="2299" max="2302" width="2.7265625" style="213" customWidth="1"/>
    <col min="2303" max="2303" width="61.7265625" style="213" customWidth="1"/>
    <col min="2304" max="2306" width="7.7265625" style="213" customWidth="1"/>
    <col min="2307" max="2307" width="29.7265625" style="213" customWidth="1"/>
    <col min="2308" max="2308" width="8.7265625" style="213" customWidth="1"/>
    <col min="2309" max="2309" width="31.7265625" style="213" customWidth="1"/>
    <col min="2310" max="2311" width="9.1796875" style="213"/>
    <col min="2312" max="2312" width="9.1796875" style="213" customWidth="1"/>
    <col min="2313" max="2546" width="9.1796875" style="213"/>
    <col min="2547" max="2549" width="9.1796875" style="213" customWidth="1"/>
    <col min="2550" max="2553" width="3.1796875" style="213" customWidth="1"/>
    <col min="2554" max="2554" width="9.1796875" style="213" customWidth="1"/>
    <col min="2555" max="2558" width="2.7265625" style="213" customWidth="1"/>
    <col min="2559" max="2559" width="61.7265625" style="213" customWidth="1"/>
    <col min="2560" max="2562" width="7.7265625" style="213" customWidth="1"/>
    <col min="2563" max="2563" width="29.7265625" style="213" customWidth="1"/>
    <col min="2564" max="2564" width="8.7265625" style="213" customWidth="1"/>
    <col min="2565" max="2565" width="31.7265625" style="213" customWidth="1"/>
    <col min="2566" max="2567" width="9.1796875" style="213"/>
    <col min="2568" max="2568" width="9.1796875" style="213" customWidth="1"/>
    <col min="2569" max="2802" width="9.1796875" style="213"/>
    <col min="2803" max="2805" width="9.1796875" style="213" customWidth="1"/>
    <col min="2806" max="2809" width="3.1796875" style="213" customWidth="1"/>
    <col min="2810" max="2810" width="9.1796875" style="213" customWidth="1"/>
    <col min="2811" max="2814" width="2.7265625" style="213" customWidth="1"/>
    <col min="2815" max="2815" width="61.7265625" style="213" customWidth="1"/>
    <col min="2816" max="2818" width="7.7265625" style="213" customWidth="1"/>
    <col min="2819" max="2819" width="29.7265625" style="213" customWidth="1"/>
    <col min="2820" max="2820" width="8.7265625" style="213" customWidth="1"/>
    <col min="2821" max="2821" width="31.7265625" style="213" customWidth="1"/>
    <col min="2822" max="2823" width="9.1796875" style="213"/>
    <col min="2824" max="2824" width="9.1796875" style="213" customWidth="1"/>
    <col min="2825" max="3058" width="9.1796875" style="213"/>
    <col min="3059" max="3061" width="9.1796875" style="213" customWidth="1"/>
    <col min="3062" max="3065" width="3.1796875" style="213" customWidth="1"/>
    <col min="3066" max="3066" width="9.1796875" style="213" customWidth="1"/>
    <col min="3067" max="3070" width="2.7265625" style="213" customWidth="1"/>
    <col min="3071" max="3071" width="61.7265625" style="213" customWidth="1"/>
    <col min="3072" max="3074" width="7.7265625" style="213" customWidth="1"/>
    <col min="3075" max="3075" width="29.7265625" style="213" customWidth="1"/>
    <col min="3076" max="3076" width="8.7265625" style="213" customWidth="1"/>
    <col min="3077" max="3077" width="31.7265625" style="213" customWidth="1"/>
    <col min="3078" max="3079" width="9.1796875" style="213"/>
    <col min="3080" max="3080" width="9.1796875" style="213" customWidth="1"/>
    <col min="3081" max="3314" width="9.1796875" style="213"/>
    <col min="3315" max="3317" width="9.1796875" style="213" customWidth="1"/>
    <col min="3318" max="3321" width="3.1796875" style="213" customWidth="1"/>
    <col min="3322" max="3322" width="9.1796875" style="213" customWidth="1"/>
    <col min="3323" max="3326" width="2.7265625" style="213" customWidth="1"/>
    <col min="3327" max="3327" width="61.7265625" style="213" customWidth="1"/>
    <col min="3328" max="3330" width="7.7265625" style="213" customWidth="1"/>
    <col min="3331" max="3331" width="29.7265625" style="213" customWidth="1"/>
    <col min="3332" max="3332" width="8.7265625" style="213" customWidth="1"/>
    <col min="3333" max="3333" width="31.7265625" style="213" customWidth="1"/>
    <col min="3334" max="3335" width="9.1796875" style="213"/>
    <col min="3336" max="3336" width="9.1796875" style="213" customWidth="1"/>
    <col min="3337" max="3570" width="9.1796875" style="213"/>
    <col min="3571" max="3573" width="9.1796875" style="213" customWidth="1"/>
    <col min="3574" max="3577" width="3.1796875" style="213" customWidth="1"/>
    <col min="3578" max="3578" width="9.1796875" style="213" customWidth="1"/>
    <col min="3579" max="3582" width="2.7265625" style="213" customWidth="1"/>
    <col min="3583" max="3583" width="61.7265625" style="213" customWidth="1"/>
    <col min="3584" max="3586" width="7.7265625" style="213" customWidth="1"/>
    <col min="3587" max="3587" width="29.7265625" style="213" customWidth="1"/>
    <col min="3588" max="3588" width="8.7265625" style="213" customWidth="1"/>
    <col min="3589" max="3589" width="31.7265625" style="213" customWidth="1"/>
    <col min="3590" max="3591" width="9.1796875" style="213"/>
    <col min="3592" max="3592" width="9.1796875" style="213" customWidth="1"/>
    <col min="3593" max="3826" width="9.1796875" style="213"/>
    <col min="3827" max="3829" width="9.1796875" style="213" customWidth="1"/>
    <col min="3830" max="3833" width="3.1796875" style="213" customWidth="1"/>
    <col min="3834" max="3834" width="9.1796875" style="213" customWidth="1"/>
    <col min="3835" max="3838" width="2.7265625" style="213" customWidth="1"/>
    <col min="3839" max="3839" width="61.7265625" style="213" customWidth="1"/>
    <col min="3840" max="3842" width="7.7265625" style="213" customWidth="1"/>
    <col min="3843" max="3843" width="29.7265625" style="213" customWidth="1"/>
    <col min="3844" max="3844" width="8.7265625" style="213" customWidth="1"/>
    <col min="3845" max="3845" width="31.7265625" style="213" customWidth="1"/>
    <col min="3846" max="3847" width="9.1796875" style="213"/>
    <col min="3848" max="3848" width="9.1796875" style="213" customWidth="1"/>
    <col min="3849" max="4082" width="9.1796875" style="213"/>
    <col min="4083" max="4085" width="9.1796875" style="213" customWidth="1"/>
    <col min="4086" max="4089" width="3.1796875" style="213" customWidth="1"/>
    <col min="4090" max="4090" width="9.1796875" style="213" customWidth="1"/>
    <col min="4091" max="4094" width="2.7265625" style="213" customWidth="1"/>
    <col min="4095" max="4095" width="61.7265625" style="213" customWidth="1"/>
    <col min="4096" max="4098" width="7.7265625" style="213" customWidth="1"/>
    <col min="4099" max="4099" width="29.7265625" style="213" customWidth="1"/>
    <col min="4100" max="4100" width="8.7265625" style="213" customWidth="1"/>
    <col min="4101" max="4101" width="31.7265625" style="213" customWidth="1"/>
    <col min="4102" max="4103" width="9.1796875" style="213"/>
    <col min="4104" max="4104" width="9.1796875" style="213" customWidth="1"/>
    <col min="4105" max="4338" width="9.1796875" style="213"/>
    <col min="4339" max="4341" width="9.1796875" style="213" customWidth="1"/>
    <col min="4342" max="4345" width="3.1796875" style="213" customWidth="1"/>
    <col min="4346" max="4346" width="9.1796875" style="213" customWidth="1"/>
    <col min="4347" max="4350" width="2.7265625" style="213" customWidth="1"/>
    <col min="4351" max="4351" width="61.7265625" style="213" customWidth="1"/>
    <col min="4352" max="4354" width="7.7265625" style="213" customWidth="1"/>
    <col min="4355" max="4355" width="29.7265625" style="213" customWidth="1"/>
    <col min="4356" max="4356" width="8.7265625" style="213" customWidth="1"/>
    <col min="4357" max="4357" width="31.7265625" style="213" customWidth="1"/>
    <col min="4358" max="4359" width="9.1796875" style="213"/>
    <col min="4360" max="4360" width="9.1796875" style="213" customWidth="1"/>
    <col min="4361" max="4594" width="9.1796875" style="213"/>
    <col min="4595" max="4597" width="9.1796875" style="213" customWidth="1"/>
    <col min="4598" max="4601" width="3.1796875" style="213" customWidth="1"/>
    <col min="4602" max="4602" width="9.1796875" style="213" customWidth="1"/>
    <col min="4603" max="4606" width="2.7265625" style="213" customWidth="1"/>
    <col min="4607" max="4607" width="61.7265625" style="213" customWidth="1"/>
    <col min="4608" max="4610" width="7.7265625" style="213" customWidth="1"/>
    <col min="4611" max="4611" width="29.7265625" style="213" customWidth="1"/>
    <col min="4612" max="4612" width="8.7265625" style="213" customWidth="1"/>
    <col min="4613" max="4613" width="31.7265625" style="213" customWidth="1"/>
    <col min="4614" max="4615" width="9.1796875" style="213"/>
    <col min="4616" max="4616" width="9.1796875" style="213" customWidth="1"/>
    <col min="4617" max="4850" width="9.1796875" style="213"/>
    <col min="4851" max="4853" width="9.1796875" style="213" customWidth="1"/>
    <col min="4854" max="4857" width="3.1796875" style="213" customWidth="1"/>
    <col min="4858" max="4858" width="9.1796875" style="213" customWidth="1"/>
    <col min="4859" max="4862" width="2.7265625" style="213" customWidth="1"/>
    <col min="4863" max="4863" width="61.7265625" style="213" customWidth="1"/>
    <col min="4864" max="4866" width="7.7265625" style="213" customWidth="1"/>
    <col min="4867" max="4867" width="29.7265625" style="213" customWidth="1"/>
    <col min="4868" max="4868" width="8.7265625" style="213" customWidth="1"/>
    <col min="4869" max="4869" width="31.7265625" style="213" customWidth="1"/>
    <col min="4870" max="4871" width="9.1796875" style="213"/>
    <col min="4872" max="4872" width="9.1796875" style="213" customWidth="1"/>
    <col min="4873" max="5106" width="9.1796875" style="213"/>
    <col min="5107" max="5109" width="9.1796875" style="213" customWidth="1"/>
    <col min="5110" max="5113" width="3.1796875" style="213" customWidth="1"/>
    <col min="5114" max="5114" width="9.1796875" style="213" customWidth="1"/>
    <col min="5115" max="5118" width="2.7265625" style="213" customWidth="1"/>
    <col min="5119" max="5119" width="61.7265625" style="213" customWidth="1"/>
    <col min="5120" max="5122" width="7.7265625" style="213" customWidth="1"/>
    <col min="5123" max="5123" width="29.7265625" style="213" customWidth="1"/>
    <col min="5124" max="5124" width="8.7265625" style="213" customWidth="1"/>
    <col min="5125" max="5125" width="31.7265625" style="213" customWidth="1"/>
    <col min="5126" max="5127" width="9.1796875" style="213"/>
    <col min="5128" max="5128" width="9.1796875" style="213" customWidth="1"/>
    <col min="5129" max="5362" width="9.1796875" style="213"/>
    <col min="5363" max="5365" width="9.1796875" style="213" customWidth="1"/>
    <col min="5366" max="5369" width="3.1796875" style="213" customWidth="1"/>
    <col min="5370" max="5370" width="9.1796875" style="213" customWidth="1"/>
    <col min="5371" max="5374" width="2.7265625" style="213" customWidth="1"/>
    <col min="5375" max="5375" width="61.7265625" style="213" customWidth="1"/>
    <col min="5376" max="5378" width="7.7265625" style="213" customWidth="1"/>
    <col min="5379" max="5379" width="29.7265625" style="213" customWidth="1"/>
    <col min="5380" max="5380" width="8.7265625" style="213" customWidth="1"/>
    <col min="5381" max="5381" width="31.7265625" style="213" customWidth="1"/>
    <col min="5382" max="5383" width="9.1796875" style="213"/>
    <col min="5384" max="5384" width="9.1796875" style="213" customWidth="1"/>
    <col min="5385" max="5618" width="9.1796875" style="213"/>
    <col min="5619" max="5621" width="9.1796875" style="213" customWidth="1"/>
    <col min="5622" max="5625" width="3.1796875" style="213" customWidth="1"/>
    <col min="5626" max="5626" width="9.1796875" style="213" customWidth="1"/>
    <col min="5627" max="5630" width="2.7265625" style="213" customWidth="1"/>
    <col min="5631" max="5631" width="61.7265625" style="213" customWidth="1"/>
    <col min="5632" max="5634" width="7.7265625" style="213" customWidth="1"/>
    <col min="5635" max="5635" width="29.7265625" style="213" customWidth="1"/>
    <col min="5636" max="5636" width="8.7265625" style="213" customWidth="1"/>
    <col min="5637" max="5637" width="31.7265625" style="213" customWidth="1"/>
    <col min="5638" max="5639" width="9.1796875" style="213"/>
    <col min="5640" max="5640" width="9.1796875" style="213" customWidth="1"/>
    <col min="5641" max="5874" width="9.1796875" style="213"/>
    <col min="5875" max="5877" width="9.1796875" style="213" customWidth="1"/>
    <col min="5878" max="5881" width="3.1796875" style="213" customWidth="1"/>
    <col min="5882" max="5882" width="9.1796875" style="213" customWidth="1"/>
    <col min="5883" max="5886" width="2.7265625" style="213" customWidth="1"/>
    <col min="5887" max="5887" width="61.7265625" style="213" customWidth="1"/>
    <col min="5888" max="5890" width="7.7265625" style="213" customWidth="1"/>
    <col min="5891" max="5891" width="29.7265625" style="213" customWidth="1"/>
    <col min="5892" max="5892" width="8.7265625" style="213" customWidth="1"/>
    <col min="5893" max="5893" width="31.7265625" style="213" customWidth="1"/>
    <col min="5894" max="5895" width="9.1796875" style="213"/>
    <col min="5896" max="5896" width="9.1796875" style="213" customWidth="1"/>
    <col min="5897" max="6130" width="9.1796875" style="213"/>
    <col min="6131" max="6133" width="9.1796875" style="213" customWidth="1"/>
    <col min="6134" max="6137" width="3.1796875" style="213" customWidth="1"/>
    <col min="6138" max="6138" width="9.1796875" style="213" customWidth="1"/>
    <col min="6139" max="6142" width="2.7265625" style="213" customWidth="1"/>
    <col min="6143" max="6143" width="61.7265625" style="213" customWidth="1"/>
    <col min="6144" max="6146" width="7.7265625" style="213" customWidth="1"/>
    <col min="6147" max="6147" width="29.7265625" style="213" customWidth="1"/>
    <col min="6148" max="6148" width="8.7265625" style="213" customWidth="1"/>
    <col min="6149" max="6149" width="31.7265625" style="213" customWidth="1"/>
    <col min="6150" max="6151" width="9.1796875" style="213"/>
    <col min="6152" max="6152" width="9.1796875" style="213" customWidth="1"/>
    <col min="6153" max="6386" width="9.1796875" style="213"/>
    <col min="6387" max="6389" width="9.1796875" style="213" customWidth="1"/>
    <col min="6390" max="6393" width="3.1796875" style="213" customWidth="1"/>
    <col min="6394" max="6394" width="9.1796875" style="213" customWidth="1"/>
    <col min="6395" max="6398" width="2.7265625" style="213" customWidth="1"/>
    <col min="6399" max="6399" width="61.7265625" style="213" customWidth="1"/>
    <col min="6400" max="6402" width="7.7265625" style="213" customWidth="1"/>
    <col min="6403" max="6403" width="29.7265625" style="213" customWidth="1"/>
    <col min="6404" max="6404" width="8.7265625" style="213" customWidth="1"/>
    <col min="6405" max="6405" width="31.7265625" style="213" customWidth="1"/>
    <col min="6406" max="6407" width="9.1796875" style="213"/>
    <col min="6408" max="6408" width="9.1796875" style="213" customWidth="1"/>
    <col min="6409" max="6642" width="9.1796875" style="213"/>
    <col min="6643" max="6645" width="9.1796875" style="213" customWidth="1"/>
    <col min="6646" max="6649" width="3.1796875" style="213" customWidth="1"/>
    <col min="6650" max="6650" width="9.1796875" style="213" customWidth="1"/>
    <col min="6651" max="6654" width="2.7265625" style="213" customWidth="1"/>
    <col min="6655" max="6655" width="61.7265625" style="213" customWidth="1"/>
    <col min="6656" max="6658" width="7.7265625" style="213" customWidth="1"/>
    <col min="6659" max="6659" width="29.7265625" style="213" customWidth="1"/>
    <col min="6660" max="6660" width="8.7265625" style="213" customWidth="1"/>
    <col min="6661" max="6661" width="31.7265625" style="213" customWidth="1"/>
    <col min="6662" max="6663" width="9.1796875" style="213"/>
    <col min="6664" max="6664" width="9.1796875" style="213" customWidth="1"/>
    <col min="6665" max="6898" width="9.1796875" style="213"/>
    <col min="6899" max="6901" width="9.1796875" style="213" customWidth="1"/>
    <col min="6902" max="6905" width="3.1796875" style="213" customWidth="1"/>
    <col min="6906" max="6906" width="9.1796875" style="213" customWidth="1"/>
    <col min="6907" max="6910" width="2.7265625" style="213" customWidth="1"/>
    <col min="6911" max="6911" width="61.7265625" style="213" customWidth="1"/>
    <col min="6912" max="6914" width="7.7265625" style="213" customWidth="1"/>
    <col min="6915" max="6915" width="29.7265625" style="213" customWidth="1"/>
    <col min="6916" max="6916" width="8.7265625" style="213" customWidth="1"/>
    <col min="6917" max="6917" width="31.7265625" style="213" customWidth="1"/>
    <col min="6918" max="6919" width="9.1796875" style="213"/>
    <col min="6920" max="6920" width="9.1796875" style="213" customWidth="1"/>
    <col min="6921" max="7154" width="9.1796875" style="213"/>
    <col min="7155" max="7157" width="9.1796875" style="213" customWidth="1"/>
    <col min="7158" max="7161" width="3.1796875" style="213" customWidth="1"/>
    <col min="7162" max="7162" width="9.1796875" style="213" customWidth="1"/>
    <col min="7163" max="7166" width="2.7265625" style="213" customWidth="1"/>
    <col min="7167" max="7167" width="61.7265625" style="213" customWidth="1"/>
    <col min="7168" max="7170" width="7.7265625" style="213" customWidth="1"/>
    <col min="7171" max="7171" width="29.7265625" style="213" customWidth="1"/>
    <col min="7172" max="7172" width="8.7265625" style="213" customWidth="1"/>
    <col min="7173" max="7173" width="31.7265625" style="213" customWidth="1"/>
    <col min="7174" max="7175" width="9.1796875" style="213"/>
    <col min="7176" max="7176" width="9.1796875" style="213" customWidth="1"/>
    <col min="7177" max="7410" width="9.1796875" style="213"/>
    <col min="7411" max="7413" width="9.1796875" style="213" customWidth="1"/>
    <col min="7414" max="7417" width="3.1796875" style="213" customWidth="1"/>
    <col min="7418" max="7418" width="9.1796875" style="213" customWidth="1"/>
    <col min="7419" max="7422" width="2.7265625" style="213" customWidth="1"/>
    <col min="7423" max="7423" width="61.7265625" style="213" customWidth="1"/>
    <col min="7424" max="7426" width="7.7265625" style="213" customWidth="1"/>
    <col min="7427" max="7427" width="29.7265625" style="213" customWidth="1"/>
    <col min="7428" max="7428" width="8.7265625" style="213" customWidth="1"/>
    <col min="7429" max="7429" width="31.7265625" style="213" customWidth="1"/>
    <col min="7430" max="7431" width="9.1796875" style="213"/>
    <col min="7432" max="7432" width="9.1796875" style="213" customWidth="1"/>
    <col min="7433" max="7666" width="9.1796875" style="213"/>
    <col min="7667" max="7669" width="9.1796875" style="213" customWidth="1"/>
    <col min="7670" max="7673" width="3.1796875" style="213" customWidth="1"/>
    <col min="7674" max="7674" width="9.1796875" style="213" customWidth="1"/>
    <col min="7675" max="7678" width="2.7265625" style="213" customWidth="1"/>
    <col min="7679" max="7679" width="61.7265625" style="213" customWidth="1"/>
    <col min="7680" max="7682" width="7.7265625" style="213" customWidth="1"/>
    <col min="7683" max="7683" width="29.7265625" style="213" customWidth="1"/>
    <col min="7684" max="7684" width="8.7265625" style="213" customWidth="1"/>
    <col min="7685" max="7685" width="31.7265625" style="213" customWidth="1"/>
    <col min="7686" max="7687" width="9.1796875" style="213"/>
    <col min="7688" max="7688" width="9.1796875" style="213" customWidth="1"/>
    <col min="7689" max="7922" width="9.1796875" style="213"/>
    <col min="7923" max="7925" width="9.1796875" style="213" customWidth="1"/>
    <col min="7926" max="7929" width="3.1796875" style="213" customWidth="1"/>
    <col min="7930" max="7930" width="9.1796875" style="213" customWidth="1"/>
    <col min="7931" max="7934" width="2.7265625" style="213" customWidth="1"/>
    <col min="7935" max="7935" width="61.7265625" style="213" customWidth="1"/>
    <col min="7936" max="7938" width="7.7265625" style="213" customWidth="1"/>
    <col min="7939" max="7939" width="29.7265625" style="213" customWidth="1"/>
    <col min="7940" max="7940" width="8.7265625" style="213" customWidth="1"/>
    <col min="7941" max="7941" width="31.7265625" style="213" customWidth="1"/>
    <col min="7942" max="7943" width="9.1796875" style="213"/>
    <col min="7944" max="7944" width="9.1796875" style="213" customWidth="1"/>
    <col min="7945" max="8178" width="9.1796875" style="213"/>
    <col min="8179" max="8181" width="9.1796875" style="213" customWidth="1"/>
    <col min="8182" max="8185" width="3.1796875" style="213" customWidth="1"/>
    <col min="8186" max="8186" width="9.1796875" style="213" customWidth="1"/>
    <col min="8187" max="8190" width="2.7265625" style="213" customWidth="1"/>
    <col min="8191" max="8191" width="61.7265625" style="213" customWidth="1"/>
    <col min="8192" max="8194" width="7.7265625" style="213" customWidth="1"/>
    <col min="8195" max="8195" width="29.7265625" style="213" customWidth="1"/>
    <col min="8196" max="8196" width="8.7265625" style="213" customWidth="1"/>
    <col min="8197" max="8197" width="31.7265625" style="213" customWidth="1"/>
    <col min="8198" max="8199" width="9.1796875" style="213"/>
    <col min="8200" max="8200" width="9.1796875" style="213" customWidth="1"/>
    <col min="8201" max="8434" width="9.1796875" style="213"/>
    <col min="8435" max="8437" width="9.1796875" style="213" customWidth="1"/>
    <col min="8438" max="8441" width="3.1796875" style="213" customWidth="1"/>
    <col min="8442" max="8442" width="9.1796875" style="213" customWidth="1"/>
    <col min="8443" max="8446" width="2.7265625" style="213" customWidth="1"/>
    <col min="8447" max="8447" width="61.7265625" style="213" customWidth="1"/>
    <col min="8448" max="8450" width="7.7265625" style="213" customWidth="1"/>
    <col min="8451" max="8451" width="29.7265625" style="213" customWidth="1"/>
    <col min="8452" max="8452" width="8.7265625" style="213" customWidth="1"/>
    <col min="8453" max="8453" width="31.7265625" style="213" customWidth="1"/>
    <col min="8454" max="8455" width="9.1796875" style="213"/>
    <col min="8456" max="8456" width="9.1796875" style="213" customWidth="1"/>
    <col min="8457" max="8690" width="9.1796875" style="213"/>
    <col min="8691" max="8693" width="9.1796875" style="213" customWidth="1"/>
    <col min="8694" max="8697" width="3.1796875" style="213" customWidth="1"/>
    <col min="8698" max="8698" width="9.1796875" style="213" customWidth="1"/>
    <col min="8699" max="8702" width="2.7265625" style="213" customWidth="1"/>
    <col min="8703" max="8703" width="61.7265625" style="213" customWidth="1"/>
    <col min="8704" max="8706" width="7.7265625" style="213" customWidth="1"/>
    <col min="8707" max="8707" width="29.7265625" style="213" customWidth="1"/>
    <col min="8708" max="8708" width="8.7265625" style="213" customWidth="1"/>
    <col min="8709" max="8709" width="31.7265625" style="213" customWidth="1"/>
    <col min="8710" max="8711" width="9.1796875" style="213"/>
    <col min="8712" max="8712" width="9.1796875" style="213" customWidth="1"/>
    <col min="8713" max="8946" width="9.1796875" style="213"/>
    <col min="8947" max="8949" width="9.1796875" style="213" customWidth="1"/>
    <col min="8950" max="8953" width="3.1796875" style="213" customWidth="1"/>
    <col min="8954" max="8954" width="9.1796875" style="213" customWidth="1"/>
    <col min="8955" max="8958" width="2.7265625" style="213" customWidth="1"/>
    <col min="8959" max="8959" width="61.7265625" style="213" customWidth="1"/>
    <col min="8960" max="8962" width="7.7265625" style="213" customWidth="1"/>
    <col min="8963" max="8963" width="29.7265625" style="213" customWidth="1"/>
    <col min="8964" max="8964" width="8.7265625" style="213" customWidth="1"/>
    <col min="8965" max="8965" width="31.7265625" style="213" customWidth="1"/>
    <col min="8966" max="8967" width="9.1796875" style="213"/>
    <col min="8968" max="8968" width="9.1796875" style="213" customWidth="1"/>
    <col min="8969" max="9202" width="9.1796875" style="213"/>
    <col min="9203" max="9205" width="9.1796875" style="213" customWidth="1"/>
    <col min="9206" max="9209" width="3.1796875" style="213" customWidth="1"/>
    <col min="9210" max="9210" width="9.1796875" style="213" customWidth="1"/>
    <col min="9211" max="9214" width="2.7265625" style="213" customWidth="1"/>
    <col min="9215" max="9215" width="61.7265625" style="213" customWidth="1"/>
    <col min="9216" max="9218" width="7.7265625" style="213" customWidth="1"/>
    <col min="9219" max="9219" width="29.7265625" style="213" customWidth="1"/>
    <col min="9220" max="9220" width="8.7265625" style="213" customWidth="1"/>
    <col min="9221" max="9221" width="31.7265625" style="213" customWidth="1"/>
    <col min="9222" max="9223" width="9.1796875" style="213"/>
    <col min="9224" max="9224" width="9.1796875" style="213" customWidth="1"/>
    <col min="9225" max="9458" width="9.1796875" style="213"/>
    <col min="9459" max="9461" width="9.1796875" style="213" customWidth="1"/>
    <col min="9462" max="9465" width="3.1796875" style="213" customWidth="1"/>
    <col min="9466" max="9466" width="9.1796875" style="213" customWidth="1"/>
    <col min="9467" max="9470" width="2.7265625" style="213" customWidth="1"/>
    <col min="9471" max="9471" width="61.7265625" style="213" customWidth="1"/>
    <col min="9472" max="9474" width="7.7265625" style="213" customWidth="1"/>
    <col min="9475" max="9475" width="29.7265625" style="213" customWidth="1"/>
    <col min="9476" max="9476" width="8.7265625" style="213" customWidth="1"/>
    <col min="9477" max="9477" width="31.7265625" style="213" customWidth="1"/>
    <col min="9478" max="9479" width="9.1796875" style="213"/>
    <col min="9480" max="9480" width="9.1796875" style="213" customWidth="1"/>
    <col min="9481" max="9714" width="9.1796875" style="213"/>
    <col min="9715" max="9717" width="9.1796875" style="213" customWidth="1"/>
    <col min="9718" max="9721" width="3.1796875" style="213" customWidth="1"/>
    <col min="9722" max="9722" width="9.1796875" style="213" customWidth="1"/>
    <col min="9723" max="9726" width="2.7265625" style="213" customWidth="1"/>
    <col min="9727" max="9727" width="61.7265625" style="213" customWidth="1"/>
    <col min="9728" max="9730" width="7.7265625" style="213" customWidth="1"/>
    <col min="9731" max="9731" width="29.7265625" style="213" customWidth="1"/>
    <col min="9732" max="9732" width="8.7265625" style="213" customWidth="1"/>
    <col min="9733" max="9733" width="31.7265625" style="213" customWidth="1"/>
    <col min="9734" max="9735" width="9.1796875" style="213"/>
    <col min="9736" max="9736" width="9.1796875" style="213" customWidth="1"/>
    <col min="9737" max="9970" width="9.1796875" style="213"/>
    <col min="9971" max="9973" width="9.1796875" style="213" customWidth="1"/>
    <col min="9974" max="9977" width="3.1796875" style="213" customWidth="1"/>
    <col min="9978" max="9978" width="9.1796875" style="213" customWidth="1"/>
    <col min="9979" max="9982" width="2.7265625" style="213" customWidth="1"/>
    <col min="9983" max="9983" width="61.7265625" style="213" customWidth="1"/>
    <col min="9984" max="9986" width="7.7265625" style="213" customWidth="1"/>
    <col min="9987" max="9987" width="29.7265625" style="213" customWidth="1"/>
    <col min="9988" max="9988" width="8.7265625" style="213" customWidth="1"/>
    <col min="9989" max="9989" width="31.7265625" style="213" customWidth="1"/>
    <col min="9990" max="9991" width="9.1796875" style="213"/>
    <col min="9992" max="9992" width="9.1796875" style="213" customWidth="1"/>
    <col min="9993" max="10226" width="9.1796875" style="213"/>
    <col min="10227" max="10229" width="9.1796875" style="213" customWidth="1"/>
    <col min="10230" max="10233" width="3.1796875" style="213" customWidth="1"/>
    <col min="10234" max="10234" width="9.1796875" style="213" customWidth="1"/>
    <col min="10235" max="10238" width="2.7265625" style="213" customWidth="1"/>
    <col min="10239" max="10239" width="61.7265625" style="213" customWidth="1"/>
    <col min="10240" max="10242" width="7.7265625" style="213" customWidth="1"/>
    <col min="10243" max="10243" width="29.7265625" style="213" customWidth="1"/>
    <col min="10244" max="10244" width="8.7265625" style="213" customWidth="1"/>
    <col min="10245" max="10245" width="31.7265625" style="213" customWidth="1"/>
    <col min="10246" max="10247" width="9.1796875" style="213"/>
    <col min="10248" max="10248" width="9.1796875" style="213" customWidth="1"/>
    <col min="10249" max="10482" width="9.1796875" style="213"/>
    <col min="10483" max="10485" width="9.1796875" style="213" customWidth="1"/>
    <col min="10486" max="10489" width="3.1796875" style="213" customWidth="1"/>
    <col min="10490" max="10490" width="9.1796875" style="213" customWidth="1"/>
    <col min="10491" max="10494" width="2.7265625" style="213" customWidth="1"/>
    <col min="10495" max="10495" width="61.7265625" style="213" customWidth="1"/>
    <col min="10496" max="10498" width="7.7265625" style="213" customWidth="1"/>
    <col min="10499" max="10499" width="29.7265625" style="213" customWidth="1"/>
    <col min="10500" max="10500" width="8.7265625" style="213" customWidth="1"/>
    <col min="10501" max="10501" width="31.7265625" style="213" customWidth="1"/>
    <col min="10502" max="10503" width="9.1796875" style="213"/>
    <col min="10504" max="10504" width="9.1796875" style="213" customWidth="1"/>
    <col min="10505" max="10738" width="9.1796875" style="213"/>
    <col min="10739" max="10741" width="9.1796875" style="213" customWidth="1"/>
    <col min="10742" max="10745" width="3.1796875" style="213" customWidth="1"/>
    <col min="10746" max="10746" width="9.1796875" style="213" customWidth="1"/>
    <col min="10747" max="10750" width="2.7265625" style="213" customWidth="1"/>
    <col min="10751" max="10751" width="61.7265625" style="213" customWidth="1"/>
    <col min="10752" max="10754" width="7.7265625" style="213" customWidth="1"/>
    <col min="10755" max="10755" width="29.7265625" style="213" customWidth="1"/>
    <col min="10756" max="10756" width="8.7265625" style="213" customWidth="1"/>
    <col min="10757" max="10757" width="31.7265625" style="213" customWidth="1"/>
    <col min="10758" max="10759" width="9.1796875" style="213"/>
    <col min="10760" max="10760" width="9.1796875" style="213" customWidth="1"/>
    <col min="10761" max="10994" width="9.1796875" style="213"/>
    <col min="10995" max="10997" width="9.1796875" style="213" customWidth="1"/>
    <col min="10998" max="11001" width="3.1796875" style="213" customWidth="1"/>
    <col min="11002" max="11002" width="9.1796875" style="213" customWidth="1"/>
    <col min="11003" max="11006" width="2.7265625" style="213" customWidth="1"/>
    <col min="11007" max="11007" width="61.7265625" style="213" customWidth="1"/>
    <col min="11008" max="11010" width="7.7265625" style="213" customWidth="1"/>
    <col min="11011" max="11011" width="29.7265625" style="213" customWidth="1"/>
    <col min="11012" max="11012" width="8.7265625" style="213" customWidth="1"/>
    <col min="11013" max="11013" width="31.7265625" style="213" customWidth="1"/>
    <col min="11014" max="11015" width="9.1796875" style="213"/>
    <col min="11016" max="11016" width="9.1796875" style="213" customWidth="1"/>
    <col min="11017" max="11250" width="9.1796875" style="213"/>
    <col min="11251" max="11253" width="9.1796875" style="213" customWidth="1"/>
    <col min="11254" max="11257" width="3.1796875" style="213" customWidth="1"/>
    <col min="11258" max="11258" width="9.1796875" style="213" customWidth="1"/>
    <col min="11259" max="11262" width="2.7265625" style="213" customWidth="1"/>
    <col min="11263" max="11263" width="61.7265625" style="213" customWidth="1"/>
    <col min="11264" max="11266" width="7.7265625" style="213" customWidth="1"/>
    <col min="11267" max="11267" width="29.7265625" style="213" customWidth="1"/>
    <col min="11268" max="11268" width="8.7265625" style="213" customWidth="1"/>
    <col min="11269" max="11269" width="31.7265625" style="213" customWidth="1"/>
    <col min="11270" max="11271" width="9.1796875" style="213"/>
    <col min="11272" max="11272" width="9.1796875" style="213" customWidth="1"/>
    <col min="11273" max="11506" width="9.1796875" style="213"/>
    <col min="11507" max="11509" width="9.1796875" style="213" customWidth="1"/>
    <col min="11510" max="11513" width="3.1796875" style="213" customWidth="1"/>
    <col min="11514" max="11514" width="9.1796875" style="213" customWidth="1"/>
    <col min="11515" max="11518" width="2.7265625" style="213" customWidth="1"/>
    <col min="11519" max="11519" width="61.7265625" style="213" customWidth="1"/>
    <col min="11520" max="11522" width="7.7265625" style="213" customWidth="1"/>
    <col min="11523" max="11523" width="29.7265625" style="213" customWidth="1"/>
    <col min="11524" max="11524" width="8.7265625" style="213" customWidth="1"/>
    <col min="11525" max="11525" width="31.7265625" style="213" customWidth="1"/>
    <col min="11526" max="11527" width="9.1796875" style="213"/>
    <col min="11528" max="11528" width="9.1796875" style="213" customWidth="1"/>
    <col min="11529" max="11762" width="9.1796875" style="213"/>
    <col min="11763" max="11765" width="9.1796875" style="213" customWidth="1"/>
    <col min="11766" max="11769" width="3.1796875" style="213" customWidth="1"/>
    <col min="11770" max="11770" width="9.1796875" style="213" customWidth="1"/>
    <col min="11771" max="11774" width="2.7265625" style="213" customWidth="1"/>
    <col min="11775" max="11775" width="61.7265625" style="213" customWidth="1"/>
    <col min="11776" max="11778" width="7.7265625" style="213" customWidth="1"/>
    <col min="11779" max="11779" width="29.7265625" style="213" customWidth="1"/>
    <col min="11780" max="11780" width="8.7265625" style="213" customWidth="1"/>
    <col min="11781" max="11781" width="31.7265625" style="213" customWidth="1"/>
    <col min="11782" max="11783" width="9.1796875" style="213"/>
    <col min="11784" max="11784" width="9.1796875" style="213" customWidth="1"/>
    <col min="11785" max="12018" width="9.1796875" style="213"/>
    <col min="12019" max="12021" width="9.1796875" style="213" customWidth="1"/>
    <col min="12022" max="12025" width="3.1796875" style="213" customWidth="1"/>
    <col min="12026" max="12026" width="9.1796875" style="213" customWidth="1"/>
    <col min="12027" max="12030" width="2.7265625" style="213" customWidth="1"/>
    <col min="12031" max="12031" width="61.7265625" style="213" customWidth="1"/>
    <col min="12032" max="12034" width="7.7265625" style="213" customWidth="1"/>
    <col min="12035" max="12035" width="29.7265625" style="213" customWidth="1"/>
    <col min="12036" max="12036" width="8.7265625" style="213" customWidth="1"/>
    <col min="12037" max="12037" width="31.7265625" style="213" customWidth="1"/>
    <col min="12038" max="12039" width="9.1796875" style="213"/>
    <col min="12040" max="12040" width="9.1796875" style="213" customWidth="1"/>
    <col min="12041" max="12274" width="9.1796875" style="213"/>
    <col min="12275" max="12277" width="9.1796875" style="213" customWidth="1"/>
    <col min="12278" max="12281" width="3.1796875" style="213" customWidth="1"/>
    <col min="12282" max="12282" width="9.1796875" style="213" customWidth="1"/>
    <col min="12283" max="12286" width="2.7265625" style="213" customWidth="1"/>
    <col min="12287" max="12287" width="61.7265625" style="213" customWidth="1"/>
    <col min="12288" max="12290" width="7.7265625" style="213" customWidth="1"/>
    <col min="12291" max="12291" width="29.7265625" style="213" customWidth="1"/>
    <col min="12292" max="12292" width="8.7265625" style="213" customWidth="1"/>
    <col min="12293" max="12293" width="31.7265625" style="213" customWidth="1"/>
    <col min="12294" max="12295" width="9.1796875" style="213"/>
    <col min="12296" max="12296" width="9.1796875" style="213" customWidth="1"/>
    <col min="12297" max="12530" width="9.1796875" style="213"/>
    <col min="12531" max="12533" width="9.1796875" style="213" customWidth="1"/>
    <col min="12534" max="12537" width="3.1796875" style="213" customWidth="1"/>
    <col min="12538" max="12538" width="9.1796875" style="213" customWidth="1"/>
    <col min="12539" max="12542" width="2.7265625" style="213" customWidth="1"/>
    <col min="12543" max="12543" width="61.7265625" style="213" customWidth="1"/>
    <col min="12544" max="12546" width="7.7265625" style="213" customWidth="1"/>
    <col min="12547" max="12547" width="29.7265625" style="213" customWidth="1"/>
    <col min="12548" max="12548" width="8.7265625" style="213" customWidth="1"/>
    <col min="12549" max="12549" width="31.7265625" style="213" customWidth="1"/>
    <col min="12550" max="12551" width="9.1796875" style="213"/>
    <col min="12552" max="12552" width="9.1796875" style="213" customWidth="1"/>
    <col min="12553" max="12786" width="9.1796875" style="213"/>
    <col min="12787" max="12789" width="9.1796875" style="213" customWidth="1"/>
    <col min="12790" max="12793" width="3.1796875" style="213" customWidth="1"/>
    <col min="12794" max="12794" width="9.1796875" style="213" customWidth="1"/>
    <col min="12795" max="12798" width="2.7265625" style="213" customWidth="1"/>
    <col min="12799" max="12799" width="61.7265625" style="213" customWidth="1"/>
    <col min="12800" max="12802" width="7.7265625" style="213" customWidth="1"/>
    <col min="12803" max="12803" width="29.7265625" style="213" customWidth="1"/>
    <col min="12804" max="12804" width="8.7265625" style="213" customWidth="1"/>
    <col min="12805" max="12805" width="31.7265625" style="213" customWidth="1"/>
    <col min="12806" max="12807" width="9.1796875" style="213"/>
    <col min="12808" max="12808" width="9.1796875" style="213" customWidth="1"/>
    <col min="12809" max="13042" width="9.1796875" style="213"/>
    <col min="13043" max="13045" width="9.1796875" style="213" customWidth="1"/>
    <col min="13046" max="13049" width="3.1796875" style="213" customWidth="1"/>
    <col min="13050" max="13050" width="9.1796875" style="213" customWidth="1"/>
    <col min="13051" max="13054" width="2.7265625" style="213" customWidth="1"/>
    <col min="13055" max="13055" width="61.7265625" style="213" customWidth="1"/>
    <col min="13056" max="13058" width="7.7265625" style="213" customWidth="1"/>
    <col min="13059" max="13059" width="29.7265625" style="213" customWidth="1"/>
    <col min="13060" max="13060" width="8.7265625" style="213" customWidth="1"/>
    <col min="13061" max="13061" width="31.7265625" style="213" customWidth="1"/>
    <col min="13062" max="13063" width="9.1796875" style="213"/>
    <col min="13064" max="13064" width="9.1796875" style="213" customWidth="1"/>
    <col min="13065" max="13298" width="9.1796875" style="213"/>
    <col min="13299" max="13301" width="9.1796875" style="213" customWidth="1"/>
    <col min="13302" max="13305" width="3.1796875" style="213" customWidth="1"/>
    <col min="13306" max="13306" width="9.1796875" style="213" customWidth="1"/>
    <col min="13307" max="13310" width="2.7265625" style="213" customWidth="1"/>
    <col min="13311" max="13311" width="61.7265625" style="213" customWidth="1"/>
    <col min="13312" max="13314" width="7.7265625" style="213" customWidth="1"/>
    <col min="13315" max="13315" width="29.7265625" style="213" customWidth="1"/>
    <col min="13316" max="13316" width="8.7265625" style="213" customWidth="1"/>
    <col min="13317" max="13317" width="31.7265625" style="213" customWidth="1"/>
    <col min="13318" max="13319" width="9.1796875" style="213"/>
    <col min="13320" max="13320" width="9.1796875" style="213" customWidth="1"/>
    <col min="13321" max="13554" width="9.1796875" style="213"/>
    <col min="13555" max="13557" width="9.1796875" style="213" customWidth="1"/>
    <col min="13558" max="13561" width="3.1796875" style="213" customWidth="1"/>
    <col min="13562" max="13562" width="9.1796875" style="213" customWidth="1"/>
    <col min="13563" max="13566" width="2.7265625" style="213" customWidth="1"/>
    <col min="13567" max="13567" width="61.7265625" style="213" customWidth="1"/>
    <col min="13568" max="13570" width="7.7265625" style="213" customWidth="1"/>
    <col min="13571" max="13571" width="29.7265625" style="213" customWidth="1"/>
    <col min="13572" max="13572" width="8.7265625" style="213" customWidth="1"/>
    <col min="13573" max="13573" width="31.7265625" style="213" customWidth="1"/>
    <col min="13574" max="13575" width="9.1796875" style="213"/>
    <col min="13576" max="13576" width="9.1796875" style="213" customWidth="1"/>
    <col min="13577" max="13810" width="9.1796875" style="213"/>
    <col min="13811" max="13813" width="9.1796875" style="213" customWidth="1"/>
    <col min="13814" max="13817" width="3.1796875" style="213" customWidth="1"/>
    <col min="13818" max="13818" width="9.1796875" style="213" customWidth="1"/>
    <col min="13819" max="13822" width="2.7265625" style="213" customWidth="1"/>
    <col min="13823" max="13823" width="61.7265625" style="213" customWidth="1"/>
    <col min="13824" max="13826" width="7.7265625" style="213" customWidth="1"/>
    <col min="13827" max="13827" width="29.7265625" style="213" customWidth="1"/>
    <col min="13828" max="13828" width="8.7265625" style="213" customWidth="1"/>
    <col min="13829" max="13829" width="31.7265625" style="213" customWidth="1"/>
    <col min="13830" max="13831" width="9.1796875" style="213"/>
    <col min="13832" max="13832" width="9.1796875" style="213" customWidth="1"/>
    <col min="13833" max="14066" width="9.1796875" style="213"/>
    <col min="14067" max="14069" width="9.1796875" style="213" customWidth="1"/>
    <col min="14070" max="14073" width="3.1796875" style="213" customWidth="1"/>
    <col min="14074" max="14074" width="9.1796875" style="213" customWidth="1"/>
    <col min="14075" max="14078" width="2.7265625" style="213" customWidth="1"/>
    <col min="14079" max="14079" width="61.7265625" style="213" customWidth="1"/>
    <col min="14080" max="14082" width="7.7265625" style="213" customWidth="1"/>
    <col min="14083" max="14083" width="29.7265625" style="213" customWidth="1"/>
    <col min="14084" max="14084" width="8.7265625" style="213" customWidth="1"/>
    <col min="14085" max="14085" width="31.7265625" style="213" customWidth="1"/>
    <col min="14086" max="14087" width="9.1796875" style="213"/>
    <col min="14088" max="14088" width="9.1796875" style="213" customWidth="1"/>
    <col min="14089" max="14322" width="9.1796875" style="213"/>
    <col min="14323" max="14325" width="9.1796875" style="213" customWidth="1"/>
    <col min="14326" max="14329" width="3.1796875" style="213" customWidth="1"/>
    <col min="14330" max="14330" width="9.1796875" style="213" customWidth="1"/>
    <col min="14331" max="14334" width="2.7265625" style="213" customWidth="1"/>
    <col min="14335" max="14335" width="61.7265625" style="213" customWidth="1"/>
    <col min="14336" max="14338" width="7.7265625" style="213" customWidth="1"/>
    <col min="14339" max="14339" width="29.7265625" style="213" customWidth="1"/>
    <col min="14340" max="14340" width="8.7265625" style="213" customWidth="1"/>
    <col min="14341" max="14341" width="31.7265625" style="213" customWidth="1"/>
    <col min="14342" max="14343" width="9.1796875" style="213"/>
    <col min="14344" max="14344" width="9.1796875" style="213" customWidth="1"/>
    <col min="14345" max="14578" width="9.1796875" style="213"/>
    <col min="14579" max="14581" width="9.1796875" style="213" customWidth="1"/>
    <col min="14582" max="14585" width="3.1796875" style="213" customWidth="1"/>
    <col min="14586" max="14586" width="9.1796875" style="213" customWidth="1"/>
    <col min="14587" max="14590" width="2.7265625" style="213" customWidth="1"/>
    <col min="14591" max="14591" width="61.7265625" style="213" customWidth="1"/>
    <col min="14592" max="14594" width="7.7265625" style="213" customWidth="1"/>
    <col min="14595" max="14595" width="29.7265625" style="213" customWidth="1"/>
    <col min="14596" max="14596" width="8.7265625" style="213" customWidth="1"/>
    <col min="14597" max="14597" width="31.7265625" style="213" customWidth="1"/>
    <col min="14598" max="14599" width="9.1796875" style="213"/>
    <col min="14600" max="14600" width="9.1796875" style="213" customWidth="1"/>
    <col min="14601" max="14834" width="9.1796875" style="213"/>
    <col min="14835" max="14837" width="9.1796875" style="213" customWidth="1"/>
    <col min="14838" max="14841" width="3.1796875" style="213" customWidth="1"/>
    <col min="14842" max="14842" width="9.1796875" style="213" customWidth="1"/>
    <col min="14843" max="14846" width="2.7265625" style="213" customWidth="1"/>
    <col min="14847" max="14847" width="61.7265625" style="213" customWidth="1"/>
    <col min="14848" max="14850" width="7.7265625" style="213" customWidth="1"/>
    <col min="14851" max="14851" width="29.7265625" style="213" customWidth="1"/>
    <col min="14852" max="14852" width="8.7265625" style="213" customWidth="1"/>
    <col min="14853" max="14853" width="31.7265625" style="213" customWidth="1"/>
    <col min="14854" max="14855" width="9.1796875" style="213"/>
    <col min="14856" max="14856" width="9.1796875" style="213" customWidth="1"/>
    <col min="14857" max="15090" width="9.1796875" style="213"/>
    <col min="15091" max="15093" width="9.1796875" style="213" customWidth="1"/>
    <col min="15094" max="15097" width="3.1796875" style="213" customWidth="1"/>
    <col min="15098" max="15098" width="9.1796875" style="213" customWidth="1"/>
    <col min="15099" max="15102" width="2.7265625" style="213" customWidth="1"/>
    <col min="15103" max="15103" width="61.7265625" style="213" customWidth="1"/>
    <col min="15104" max="15106" width="7.7265625" style="213" customWidth="1"/>
    <col min="15107" max="15107" width="29.7265625" style="213" customWidth="1"/>
    <col min="15108" max="15108" width="8.7265625" style="213" customWidth="1"/>
    <col min="15109" max="15109" width="31.7265625" style="213" customWidth="1"/>
    <col min="15110" max="15111" width="9.1796875" style="213"/>
    <col min="15112" max="15112" width="9.1796875" style="213" customWidth="1"/>
    <col min="15113" max="15346" width="9.1796875" style="213"/>
    <col min="15347" max="15349" width="9.1796875" style="213" customWidth="1"/>
    <col min="15350" max="15353" width="3.1796875" style="213" customWidth="1"/>
    <col min="15354" max="15354" width="9.1796875" style="213" customWidth="1"/>
    <col min="15355" max="15358" width="2.7265625" style="213" customWidth="1"/>
    <col min="15359" max="15359" width="61.7265625" style="213" customWidth="1"/>
    <col min="15360" max="15362" width="7.7265625" style="213" customWidth="1"/>
    <col min="15363" max="15363" width="29.7265625" style="213" customWidth="1"/>
    <col min="15364" max="15364" width="8.7265625" style="213" customWidth="1"/>
    <col min="15365" max="15365" width="31.7265625" style="213" customWidth="1"/>
    <col min="15366" max="15367" width="9.1796875" style="213"/>
    <col min="15368" max="15368" width="9.1796875" style="213" customWidth="1"/>
    <col min="15369" max="15602" width="9.1796875" style="213"/>
    <col min="15603" max="15605" width="9.1796875" style="213" customWidth="1"/>
    <col min="15606" max="15609" width="3.1796875" style="213" customWidth="1"/>
    <col min="15610" max="15610" width="9.1796875" style="213" customWidth="1"/>
    <col min="15611" max="15614" width="2.7265625" style="213" customWidth="1"/>
    <col min="15615" max="15615" width="61.7265625" style="213" customWidth="1"/>
    <col min="15616" max="15618" width="7.7265625" style="213" customWidth="1"/>
    <col min="15619" max="15619" width="29.7265625" style="213" customWidth="1"/>
    <col min="15620" max="15620" width="8.7265625" style="213" customWidth="1"/>
    <col min="15621" max="15621" width="31.7265625" style="213" customWidth="1"/>
    <col min="15622" max="15623" width="9.1796875" style="213"/>
    <col min="15624" max="15624" width="9.1796875" style="213" customWidth="1"/>
    <col min="15625" max="15858" width="9.1796875" style="213"/>
    <col min="15859" max="15861" width="9.1796875" style="213" customWidth="1"/>
    <col min="15862" max="15865" width="3.1796875" style="213" customWidth="1"/>
    <col min="15866" max="15866" width="9.1796875" style="213" customWidth="1"/>
    <col min="15867" max="15870" width="2.7265625" style="213" customWidth="1"/>
    <col min="15871" max="15871" width="61.7265625" style="213" customWidth="1"/>
    <col min="15872" max="15874" width="7.7265625" style="213" customWidth="1"/>
    <col min="15875" max="15875" width="29.7265625" style="213" customWidth="1"/>
    <col min="15876" max="15876" width="8.7265625" style="213" customWidth="1"/>
    <col min="15877" max="15877" width="31.7265625" style="213" customWidth="1"/>
    <col min="15878" max="15879" width="9.1796875" style="213"/>
    <col min="15880" max="15880" width="9.1796875" style="213" customWidth="1"/>
    <col min="15881" max="16114" width="9.1796875" style="213"/>
    <col min="16115" max="16117" width="9.1796875" style="213" customWidth="1"/>
    <col min="16118" max="16121" width="3.1796875" style="213" customWidth="1"/>
    <col min="16122" max="16122" width="9.1796875" style="213" customWidth="1"/>
    <col min="16123" max="16126" width="2.7265625" style="213" customWidth="1"/>
    <col min="16127" max="16127" width="61.7265625" style="213" customWidth="1"/>
    <col min="16128" max="16130" width="7.7265625" style="213" customWidth="1"/>
    <col min="16131" max="16131" width="29.7265625" style="213" customWidth="1"/>
    <col min="16132" max="16132" width="8.7265625" style="213" customWidth="1"/>
    <col min="16133" max="16133" width="31.7265625" style="213" customWidth="1"/>
    <col min="16134" max="16135" width="9.1796875" style="213"/>
    <col min="16136" max="16136" width="9.1796875" style="213" customWidth="1"/>
    <col min="16137" max="16384" width="9.1796875" style="213"/>
  </cols>
  <sheetData>
    <row r="1" spans="1:48" ht="15.5" x14ac:dyDescent="0.35">
      <c r="A1" s="126"/>
      <c r="D1" s="12" t="s">
        <v>805</v>
      </c>
      <c r="J1" s="33"/>
      <c r="K1" s="33"/>
      <c r="L1" s="33"/>
      <c r="M1" s="33"/>
      <c r="N1" s="78"/>
      <c r="O1" s="78"/>
      <c r="P1" s="79"/>
      <c r="Q1" s="80"/>
      <c r="R1" s="79"/>
      <c r="S1" s="80"/>
      <c r="T1" s="79"/>
      <c r="U1" s="80"/>
      <c r="V1" s="79"/>
      <c r="W1" s="78"/>
      <c r="X1" s="78"/>
      <c r="Y1" s="78"/>
      <c r="Z1" s="78"/>
      <c r="AA1" s="78"/>
      <c r="AB1" s="79"/>
      <c r="AC1" s="79"/>
      <c r="AD1" s="79"/>
      <c r="AF1" s="79"/>
      <c r="AG1" s="79"/>
      <c r="AH1" s="79"/>
      <c r="AI1" s="79"/>
      <c r="AJ1" s="79"/>
      <c r="AK1" s="79"/>
      <c r="AL1" s="79"/>
      <c r="AM1" s="79"/>
      <c r="AN1" s="79"/>
      <c r="AO1" s="79"/>
      <c r="AP1" s="79"/>
      <c r="AQ1" s="79"/>
    </row>
    <row r="2" spans="1:48" ht="16" thickBot="1" x14ac:dyDescent="0.4">
      <c r="D2" s="13" t="str">
        <f>LEFT(Country!B3,3)</f>
        <v>AUS</v>
      </c>
      <c r="J2" s="78"/>
      <c r="K2" s="78"/>
      <c r="L2" s="78"/>
      <c r="M2" s="78"/>
      <c r="N2" s="78"/>
      <c r="O2" s="78"/>
      <c r="P2" s="78"/>
      <c r="Q2" s="80"/>
      <c r="R2" s="78"/>
      <c r="S2" s="80"/>
      <c r="T2" s="78"/>
      <c r="U2" s="80"/>
      <c r="V2" s="78"/>
      <c r="W2" s="78"/>
      <c r="X2" s="78"/>
      <c r="Y2" s="78"/>
      <c r="Z2" s="78"/>
      <c r="AA2" s="78"/>
      <c r="AB2" s="78"/>
      <c r="AC2" s="78"/>
      <c r="AD2" s="78"/>
      <c r="AE2" s="78"/>
      <c r="AF2" s="78"/>
      <c r="AG2" s="78"/>
      <c r="AH2" s="81"/>
      <c r="AI2" s="82"/>
      <c r="AJ2" s="82"/>
      <c r="AK2" s="82"/>
      <c r="AL2" s="82"/>
      <c r="AM2" s="82"/>
      <c r="AN2" s="82"/>
      <c r="AO2" s="82"/>
      <c r="AP2" s="205"/>
      <c r="AQ2" s="83"/>
    </row>
    <row r="3" spans="1:48" ht="19.5" customHeight="1" thickBot="1" x14ac:dyDescent="0.3">
      <c r="D3" s="20"/>
      <c r="E3" s="19"/>
      <c r="F3" s="19"/>
      <c r="G3" s="19"/>
      <c r="H3" s="55"/>
      <c r="I3" s="162"/>
      <c r="J3" s="386"/>
      <c r="K3" s="634" t="s">
        <v>242</v>
      </c>
      <c r="L3" s="634"/>
      <c r="M3" s="386"/>
      <c r="N3" s="605" t="s">
        <v>879</v>
      </c>
      <c r="O3" s="605"/>
      <c r="P3" s="605"/>
      <c r="Q3" s="605"/>
      <c r="R3" s="605"/>
      <c r="S3" s="605"/>
      <c r="T3" s="605"/>
      <c r="U3" s="605"/>
      <c r="V3" s="605"/>
      <c r="W3" s="606"/>
      <c r="X3" s="621" t="s">
        <v>242</v>
      </c>
      <c r="Y3" s="622"/>
      <c r="Z3" s="622"/>
      <c r="AA3" s="623"/>
      <c r="AB3" s="610" t="s">
        <v>243</v>
      </c>
      <c r="AC3" s="611"/>
      <c r="AD3" s="611"/>
      <c r="AE3" s="611"/>
      <c r="AF3" s="611"/>
      <c r="AG3" s="611"/>
      <c r="AH3" s="611"/>
      <c r="AI3" s="611"/>
      <c r="AJ3" s="611"/>
      <c r="AK3" s="611"/>
      <c r="AL3" s="611"/>
      <c r="AM3" s="611"/>
      <c r="AN3" s="611"/>
      <c r="AO3" s="611"/>
      <c r="AP3" s="611"/>
      <c r="AQ3" s="642"/>
      <c r="AR3" s="189"/>
      <c r="AS3" s="602" t="s">
        <v>803</v>
      </c>
      <c r="AT3" s="603"/>
      <c r="AU3" s="603"/>
      <c r="AV3" s="604"/>
    </row>
    <row r="4" spans="1:48" ht="128.25" customHeight="1" thickBot="1" x14ac:dyDescent="0.3">
      <c r="A4" s="128" t="s">
        <v>303</v>
      </c>
      <c r="B4" s="129" t="s">
        <v>58</v>
      </c>
      <c r="C4" s="128" t="s">
        <v>23</v>
      </c>
      <c r="D4" s="576" t="s">
        <v>46</v>
      </c>
      <c r="E4" s="577"/>
      <c r="F4" s="577"/>
      <c r="G4" s="577"/>
      <c r="H4" s="577"/>
      <c r="I4" s="211" t="s">
        <v>1117</v>
      </c>
      <c r="J4" s="67"/>
      <c r="K4" s="67"/>
      <c r="L4" s="67"/>
      <c r="M4" s="65"/>
      <c r="N4" s="56" t="s">
        <v>244</v>
      </c>
      <c r="O4" s="64" t="s">
        <v>245</v>
      </c>
      <c r="P4" s="65" t="s">
        <v>1190</v>
      </c>
      <c r="Q4" s="64" t="s">
        <v>1201</v>
      </c>
      <c r="R4" s="351" t="s">
        <v>1191</v>
      </c>
      <c r="S4" s="352" t="s">
        <v>1192</v>
      </c>
      <c r="T4" s="352" t="s">
        <v>1108</v>
      </c>
      <c r="U4" s="352" t="s">
        <v>1193</v>
      </c>
      <c r="V4" s="229" t="s">
        <v>1194</v>
      </c>
      <c r="W4" s="66" t="s">
        <v>1195</v>
      </c>
      <c r="X4" s="84"/>
      <c r="Y4" s="85"/>
      <c r="Z4" s="64"/>
      <c r="AA4" s="84"/>
      <c r="AB4" s="57" t="s">
        <v>246</v>
      </c>
      <c r="AC4" s="68" t="s">
        <v>247</v>
      </c>
      <c r="AD4" s="68" t="s">
        <v>1191</v>
      </c>
      <c r="AE4" s="64" t="s">
        <v>1192</v>
      </c>
      <c r="AF4" s="86" t="s">
        <v>1196</v>
      </c>
      <c r="AG4" s="64" t="s">
        <v>248</v>
      </c>
      <c r="AH4" s="64" t="s">
        <v>1197</v>
      </c>
      <c r="AI4" s="64" t="s">
        <v>1198</v>
      </c>
      <c r="AJ4" s="64" t="s">
        <v>1192</v>
      </c>
      <c r="AK4" s="86" t="s">
        <v>1199</v>
      </c>
      <c r="AL4" s="64" t="s">
        <v>248</v>
      </c>
      <c r="AM4" s="64" t="s">
        <v>1197</v>
      </c>
      <c r="AN4" s="64" t="s">
        <v>1200</v>
      </c>
      <c r="AO4" s="64" t="s">
        <v>249</v>
      </c>
      <c r="AP4" s="64" t="s">
        <v>250</v>
      </c>
      <c r="AQ4" s="66" t="s">
        <v>251</v>
      </c>
      <c r="AR4" s="171"/>
      <c r="AS4" s="56"/>
      <c r="AT4" s="190"/>
      <c r="AU4" s="191"/>
      <c r="AV4" s="192"/>
    </row>
    <row r="5" spans="1:48" ht="50.15" customHeight="1" thickBot="1" x14ac:dyDescent="0.3">
      <c r="A5" s="108"/>
      <c r="B5" s="108"/>
      <c r="C5" s="108"/>
      <c r="D5" s="647" t="s">
        <v>631</v>
      </c>
      <c r="E5" s="648"/>
      <c r="F5" s="648"/>
      <c r="G5" s="648"/>
      <c r="H5" s="648"/>
      <c r="I5" s="405"/>
      <c r="J5" s="512"/>
      <c r="K5" s="513"/>
      <c r="L5" s="513"/>
      <c r="M5" s="514"/>
      <c r="N5" s="403"/>
      <c r="O5" s="153"/>
      <c r="P5" s="153"/>
      <c r="Q5" s="151"/>
      <c r="R5" s="153"/>
      <c r="S5" s="151"/>
      <c r="T5" s="153"/>
      <c r="U5" s="151"/>
      <c r="V5" s="151"/>
      <c r="W5" s="230"/>
      <c r="X5" s="447"/>
      <c r="Y5" s="151"/>
      <c r="Z5" s="151"/>
      <c r="AA5" s="448"/>
      <c r="AB5" s="364"/>
      <c r="AC5" s="358"/>
      <c r="AD5" s="151"/>
      <c r="AE5" s="151"/>
      <c r="AF5" s="231"/>
      <c r="AG5" s="170"/>
      <c r="AH5" s="298"/>
      <c r="AI5" s="278"/>
      <c r="AJ5" s="156"/>
      <c r="AK5" s="278"/>
      <c r="AL5" s="298"/>
      <c r="AM5" s="156"/>
      <c r="AN5" s="156"/>
      <c r="AO5" s="332"/>
      <c r="AP5" s="299"/>
      <c r="AQ5" s="335"/>
      <c r="AR5" s="189"/>
      <c r="AS5" s="182"/>
      <c r="AT5" s="174"/>
      <c r="AU5" s="174"/>
      <c r="AV5" s="196"/>
    </row>
    <row r="6" spans="1:48" ht="114" customHeight="1" x14ac:dyDescent="0.25">
      <c r="A6" s="108"/>
      <c r="B6" s="108"/>
      <c r="C6" s="108"/>
      <c r="D6" s="640" t="s">
        <v>1072</v>
      </c>
      <c r="E6" s="641"/>
      <c r="F6" s="641"/>
      <c r="G6" s="641"/>
      <c r="H6" s="641"/>
      <c r="I6" s="437"/>
      <c r="J6" s="515"/>
      <c r="K6" s="516"/>
      <c r="L6" s="516"/>
      <c r="M6" s="459"/>
      <c r="N6" s="266"/>
      <c r="O6" s="70"/>
      <c r="P6" s="70"/>
      <c r="Q6" s="152"/>
      <c r="R6" s="70"/>
      <c r="S6" s="152"/>
      <c r="T6" s="70"/>
      <c r="U6" s="152"/>
      <c r="V6" s="152"/>
      <c r="W6" s="72"/>
      <c r="X6" s="398"/>
      <c r="Y6" s="152"/>
      <c r="Z6" s="152"/>
      <c r="AA6" s="233"/>
      <c r="AB6" s="345"/>
      <c r="AC6" s="241"/>
      <c r="AD6" s="70"/>
      <c r="AE6" s="70"/>
      <c r="AF6" s="167"/>
      <c r="AG6" s="170"/>
      <c r="AH6" s="156"/>
      <c r="AI6" s="278"/>
      <c r="AJ6" s="156"/>
      <c r="AK6" s="278"/>
      <c r="AL6" s="156"/>
      <c r="AM6" s="156"/>
      <c r="AN6" s="156"/>
      <c r="AO6" s="312"/>
      <c r="AP6" s="299"/>
      <c r="AQ6" s="335"/>
      <c r="AR6" s="189"/>
      <c r="AS6" s="182"/>
      <c r="AT6" s="158"/>
      <c r="AU6" s="158"/>
      <c r="AV6" s="196"/>
    </row>
    <row r="7" spans="1:48" ht="61.5" customHeight="1" x14ac:dyDescent="0.3">
      <c r="A7" s="106" t="str">
        <f t="shared" ref="A7:A8" si="0">MID(E7,FIND("(Q",E7)+1,6)</f>
        <v>Q8d.01</v>
      </c>
      <c r="B7" s="109" t="s">
        <v>535</v>
      </c>
      <c r="C7" s="109"/>
      <c r="D7" s="112"/>
      <c r="E7" s="582" t="s">
        <v>815</v>
      </c>
      <c r="F7" s="582"/>
      <c r="G7" s="582"/>
      <c r="H7" s="582"/>
      <c r="I7" s="390" t="s">
        <v>848</v>
      </c>
      <c r="J7" s="449"/>
      <c r="K7" s="451"/>
      <c r="L7" s="451"/>
      <c r="M7" s="488"/>
      <c r="N7" s="300" t="s">
        <v>0</v>
      </c>
      <c r="O7" s="429" t="s">
        <v>1189</v>
      </c>
      <c r="P7" s="429"/>
      <c r="Q7" s="429"/>
      <c r="R7" s="235"/>
      <c r="S7" s="429"/>
      <c r="T7" s="235"/>
      <c r="U7" s="301"/>
      <c r="V7" s="429" t="str">
        <f>IF(AND(T7="",R7="",P7="",N7=""),"",IF(AND(T7="",R7="", P7=""),N7,IF(AND(T7="", R7="",P7&lt;&gt;""),P7,IF(AND(T7="",R7&lt;&gt;""),R7,T7))))</f>
        <v/>
      </c>
      <c r="W7" s="236"/>
      <c r="X7" s="398"/>
      <c r="Y7" s="152"/>
      <c r="Z7" s="152"/>
      <c r="AA7" s="233"/>
      <c r="AB7" s="303"/>
      <c r="AC7" s="242"/>
      <c r="AD7" s="237"/>
      <c r="AE7" s="238"/>
      <c r="AF7" s="291" t="str">
        <f>IF(AND(AD7="",AB7=""),"",IF(AND(AD7="",AB7&lt;&gt;""),AB7,IF(AND(AD7="",AB7&lt;&gt;""),AB7,AD7)))</f>
        <v/>
      </c>
      <c r="AG7" s="293"/>
      <c r="AH7" s="239"/>
      <c r="AI7" s="291"/>
      <c r="AJ7" s="239"/>
      <c r="AK7" s="291" t="str">
        <f>IF(AND(AI7="",AG7="",AF7=""),"",IF(AND(AI7="",AG7=""),AF7,IF(AND(AI7="",AG7&lt;&gt;""),AG7,IF(AND(AI7="",AG7&lt;&gt;""),AG7,AI7))))</f>
        <v/>
      </c>
      <c r="AL7" s="239"/>
      <c r="AM7" s="239"/>
      <c r="AN7" s="239"/>
      <c r="AO7" s="315"/>
      <c r="AP7" s="302" t="str">
        <f>IF(AND(AN7="",AL7="",AK7=""),".",IF(AND(AN7="",AL7=""),AK7,IF(AND(AN7="",AL7&lt;&gt;""),AL7,IF(AND(AN7="",AL7&lt;&gt;""),AL7,AN7))))</f>
        <v>.</v>
      </c>
      <c r="AQ7" s="336"/>
      <c r="AR7" s="189"/>
      <c r="AS7" s="182"/>
      <c r="AT7" s="158"/>
      <c r="AU7" s="158"/>
      <c r="AV7" s="196"/>
    </row>
    <row r="8" spans="1:48" ht="54" customHeight="1" x14ac:dyDescent="0.3">
      <c r="A8" s="106" t="str">
        <f t="shared" si="0"/>
        <v>Q8d.02</v>
      </c>
      <c r="B8" s="109" t="s">
        <v>535</v>
      </c>
      <c r="C8" s="109"/>
      <c r="D8" s="112"/>
      <c r="E8" s="582" t="s">
        <v>811</v>
      </c>
      <c r="F8" s="582"/>
      <c r="G8" s="582"/>
      <c r="H8" s="582"/>
      <c r="I8" s="160" t="s">
        <v>849</v>
      </c>
      <c r="J8" s="449"/>
      <c r="K8" s="451"/>
      <c r="L8" s="451"/>
      <c r="M8" s="488"/>
      <c r="N8" s="300" t="s">
        <v>0</v>
      </c>
      <c r="O8" s="429" t="s">
        <v>1189</v>
      </c>
      <c r="P8" s="429"/>
      <c r="Q8" s="429"/>
      <c r="R8" s="235"/>
      <c r="S8" s="429"/>
      <c r="T8" s="235"/>
      <c r="U8" s="429"/>
      <c r="V8" s="429" t="str">
        <f t="shared" ref="V8:V71" si="1">IF(AND(T8="",R8="",P8="",N8=""),"",IF(AND(T8="",R8="", P8=""),N8,IF(AND(T8="", R8="",P8&lt;&gt;""),P8,IF(AND(T8="",R8&lt;&gt;""),R8,T8))))</f>
        <v/>
      </c>
      <c r="W8" s="236"/>
      <c r="X8" s="398"/>
      <c r="Y8" s="152"/>
      <c r="Z8" s="152"/>
      <c r="AA8" s="233"/>
      <c r="AB8" s="303"/>
      <c r="AC8" s="242"/>
      <c r="AD8" s="237"/>
      <c r="AE8" s="238"/>
      <c r="AF8" s="291" t="str">
        <f t="shared" ref="AF8:AF73" si="2">IF(AND(AD8="",AB8=""),"",IF(AND(AD8="",AB8&lt;&gt;""),AB8,IF(AND(AD8="",AB8&lt;&gt;""),AB8,AD8)))</f>
        <v/>
      </c>
      <c r="AG8" s="293"/>
      <c r="AH8" s="239"/>
      <c r="AI8" s="291"/>
      <c r="AJ8" s="239"/>
      <c r="AK8" s="291" t="str">
        <f t="shared" ref="AK8:AK73" si="3">IF(AND(AI8="",AG8="",AF8=""),"",IF(AND(AI8="",AG8=""),AF8,IF(AND(AI8="",AG8&lt;&gt;""),AG8,IF(AND(AI8="",AG8&lt;&gt;""),AG8,AI8))))</f>
        <v/>
      </c>
      <c r="AL8" s="239"/>
      <c r="AM8" s="239"/>
      <c r="AN8" s="239"/>
      <c r="AO8" s="315"/>
      <c r="AP8" s="302" t="str">
        <f t="shared" ref="AP8:AP73" si="4">IF(AND(AN8="",AL8="",AK8=""),".",IF(AND(AN8="",AL8=""),AK8,IF(AND(AN8="",AL8&lt;&gt;""),AL8,IF(AND(AN8="",AL8&lt;&gt;""),AL8,AN8))))</f>
        <v>.</v>
      </c>
      <c r="AQ8" s="336"/>
      <c r="AR8" s="189"/>
      <c r="AS8" s="182"/>
      <c r="AT8" s="158"/>
      <c r="AU8" s="158"/>
      <c r="AV8" s="196"/>
    </row>
    <row r="9" spans="1:48" ht="89.25" customHeight="1" x14ac:dyDescent="0.25">
      <c r="A9" s="106" t="str">
        <f>MID(E9,FIND("(Q",E9)+1,6)</f>
        <v>Q8d.03</v>
      </c>
      <c r="B9" s="107" t="s">
        <v>88</v>
      </c>
      <c r="C9" s="92" t="s">
        <v>400</v>
      </c>
      <c r="D9" s="31"/>
      <c r="E9" s="568" t="s">
        <v>632</v>
      </c>
      <c r="F9" s="568"/>
      <c r="G9" s="568"/>
      <c r="H9" s="568"/>
      <c r="I9" s="433" t="s">
        <v>1073</v>
      </c>
      <c r="J9" s="490"/>
      <c r="K9" s="491"/>
      <c r="L9" s="491"/>
      <c r="M9" s="456"/>
      <c r="N9" s="267" t="s">
        <v>20</v>
      </c>
      <c r="O9" s="429" t="str">
        <f t="shared" ref="O9:O15" si="5">IF(OR(B9="NI",B9="N"),"New question introduced in 2023 - Please answer this question for the year of the previous update in Column P",IF(B9="EC","Small changes were made to the question. Take extra care when validating the response in Column N. If necessary, please change your answer in Column P",""))</f>
        <v/>
      </c>
      <c r="P9" s="235"/>
      <c r="Q9" s="429"/>
      <c r="R9" s="235"/>
      <c r="S9" s="429"/>
      <c r="T9" s="235"/>
      <c r="U9" s="429"/>
      <c r="V9" s="429" t="str">
        <f t="shared" si="1"/>
        <v>yes</v>
      </c>
      <c r="W9" s="236"/>
      <c r="X9" s="398"/>
      <c r="Y9" s="152"/>
      <c r="Z9" s="152"/>
      <c r="AA9" s="233"/>
      <c r="AB9" s="303"/>
      <c r="AC9" s="242"/>
      <c r="AD9" s="237"/>
      <c r="AE9" s="238"/>
      <c r="AF9" s="238" t="str">
        <f t="shared" si="2"/>
        <v/>
      </c>
      <c r="AG9" s="239"/>
      <c r="AH9" s="239"/>
      <c r="AI9" s="291"/>
      <c r="AJ9" s="239"/>
      <c r="AK9" s="291" t="str">
        <f t="shared" si="3"/>
        <v/>
      </c>
      <c r="AL9" s="239"/>
      <c r="AM9" s="239"/>
      <c r="AN9" s="239"/>
      <c r="AO9" s="315"/>
      <c r="AP9" s="302" t="str">
        <f t="shared" si="4"/>
        <v>.</v>
      </c>
      <c r="AQ9" s="336"/>
      <c r="AR9" s="189"/>
      <c r="AS9" s="182"/>
      <c r="AT9" s="158"/>
      <c r="AU9" s="158"/>
      <c r="AV9" s="196"/>
    </row>
    <row r="10" spans="1:48" ht="65.150000000000006" customHeight="1" x14ac:dyDescent="0.25">
      <c r="A10" s="106" t="str">
        <f t="shared" ref="A10:A11" si="6">MID(E10,FIND("(Q",E10)+1,6)</f>
        <v>Q8d.04</v>
      </c>
      <c r="B10" s="107" t="s">
        <v>535</v>
      </c>
      <c r="C10" s="92"/>
      <c r="D10" s="31"/>
      <c r="E10" s="568" t="s">
        <v>633</v>
      </c>
      <c r="F10" s="568"/>
      <c r="G10" s="568"/>
      <c r="H10" s="568"/>
      <c r="I10" s="637" t="s">
        <v>1079</v>
      </c>
      <c r="J10" s="490"/>
      <c r="K10" s="491"/>
      <c r="L10" s="491"/>
      <c r="M10" s="456"/>
      <c r="N10" s="267" t="s">
        <v>0</v>
      </c>
      <c r="O10" s="429"/>
      <c r="P10" s="235"/>
      <c r="Q10" s="429"/>
      <c r="R10" s="235"/>
      <c r="S10" s="429"/>
      <c r="T10" s="235"/>
      <c r="U10" s="429"/>
      <c r="V10" s="429" t="str">
        <f t="shared" si="1"/>
        <v/>
      </c>
      <c r="W10" s="236"/>
      <c r="X10" s="398"/>
      <c r="Y10" s="152"/>
      <c r="Z10" s="152"/>
      <c r="AA10" s="233"/>
      <c r="AB10" s="303"/>
      <c r="AC10" s="242"/>
      <c r="AD10" s="237"/>
      <c r="AE10" s="237"/>
      <c r="AF10" s="238" t="str">
        <f t="shared" si="2"/>
        <v/>
      </c>
      <c r="AG10" s="291"/>
      <c r="AH10" s="239"/>
      <c r="AI10" s="291"/>
      <c r="AJ10" s="239"/>
      <c r="AK10" s="291" t="str">
        <f t="shared" si="3"/>
        <v/>
      </c>
      <c r="AL10" s="239"/>
      <c r="AM10" s="239"/>
      <c r="AN10" s="239"/>
      <c r="AO10" s="315"/>
      <c r="AP10" s="302" t="str">
        <f t="shared" si="4"/>
        <v>.</v>
      </c>
      <c r="AQ10" s="336"/>
      <c r="AR10" s="189"/>
      <c r="AS10" s="172"/>
      <c r="AT10" s="158"/>
      <c r="AU10" s="158"/>
      <c r="AV10" s="196"/>
    </row>
    <row r="11" spans="1:48" ht="65.150000000000006" customHeight="1" x14ac:dyDescent="0.25">
      <c r="A11" s="106" t="str">
        <f t="shared" si="6"/>
        <v>Q8d.05</v>
      </c>
      <c r="B11" s="107" t="s">
        <v>535</v>
      </c>
      <c r="C11" s="92"/>
      <c r="D11" s="31"/>
      <c r="E11" s="568" t="s">
        <v>634</v>
      </c>
      <c r="F11" s="568"/>
      <c r="G11" s="568"/>
      <c r="H11" s="568"/>
      <c r="I11" s="636"/>
      <c r="J11" s="490"/>
      <c r="K11" s="491"/>
      <c r="L11" s="491"/>
      <c r="M11" s="456"/>
      <c r="N11" s="267" t="s">
        <v>0</v>
      </c>
      <c r="O11" s="429"/>
      <c r="P11" s="235"/>
      <c r="Q11" s="429"/>
      <c r="R11" s="235"/>
      <c r="S11" s="429"/>
      <c r="T11" s="235"/>
      <c r="U11" s="429"/>
      <c r="V11" s="429" t="str">
        <f t="shared" si="1"/>
        <v/>
      </c>
      <c r="W11" s="236"/>
      <c r="X11" s="398"/>
      <c r="Y11" s="152"/>
      <c r="Z11" s="152"/>
      <c r="AA11" s="233"/>
      <c r="AB11" s="303"/>
      <c r="AC11" s="242"/>
      <c r="AD11" s="237"/>
      <c r="AE11" s="237"/>
      <c r="AF11" s="238" t="str">
        <f t="shared" si="2"/>
        <v/>
      </c>
      <c r="AG11" s="291"/>
      <c r="AH11" s="239"/>
      <c r="AI11" s="291"/>
      <c r="AJ11" s="239"/>
      <c r="AK11" s="291" t="str">
        <f t="shared" si="3"/>
        <v/>
      </c>
      <c r="AL11" s="239"/>
      <c r="AM11" s="239"/>
      <c r="AN11" s="239"/>
      <c r="AO11" s="315"/>
      <c r="AP11" s="302" t="str">
        <f t="shared" si="4"/>
        <v>.</v>
      </c>
      <c r="AQ11" s="336"/>
      <c r="AR11" s="189"/>
      <c r="AS11" s="172"/>
      <c r="AT11" s="158"/>
      <c r="AU11" s="158"/>
      <c r="AV11" s="196"/>
    </row>
    <row r="12" spans="1:48" ht="65.150000000000006" customHeight="1" x14ac:dyDescent="0.25">
      <c r="A12" s="106" t="str">
        <f>MID(E12,FIND("(Q",E12)+1,6)</f>
        <v>Q8d.06</v>
      </c>
      <c r="B12" s="107" t="s">
        <v>88</v>
      </c>
      <c r="C12" s="109" t="s">
        <v>401</v>
      </c>
      <c r="D12" s="32"/>
      <c r="E12" s="568" t="s">
        <v>635</v>
      </c>
      <c r="F12" s="568"/>
      <c r="G12" s="568"/>
      <c r="H12" s="568"/>
      <c r="I12" s="636"/>
      <c r="J12" s="469"/>
      <c r="K12" s="470"/>
      <c r="L12" s="470"/>
      <c r="M12" s="458"/>
      <c r="N12" s="401" t="s">
        <v>1221</v>
      </c>
      <c r="O12" s="429" t="str">
        <f t="shared" si="5"/>
        <v/>
      </c>
      <c r="P12" s="235"/>
      <c r="Q12" s="429"/>
      <c r="R12" s="235"/>
      <c r="S12" s="429"/>
      <c r="T12" s="235"/>
      <c r="U12" s="429"/>
      <c r="V12" s="429" t="str">
        <f t="shared" si="1"/>
        <v>Registered Architect</v>
      </c>
      <c r="W12" s="236"/>
      <c r="X12" s="398"/>
      <c r="Y12" s="152"/>
      <c r="Z12" s="152"/>
      <c r="AA12" s="233"/>
      <c r="AB12" s="303"/>
      <c r="AC12" s="242"/>
      <c r="AD12" s="237"/>
      <c r="AE12" s="237"/>
      <c r="AF12" s="238" t="str">
        <f t="shared" si="2"/>
        <v/>
      </c>
      <c r="AG12" s="291"/>
      <c r="AH12" s="239"/>
      <c r="AI12" s="291"/>
      <c r="AJ12" s="239"/>
      <c r="AK12" s="291" t="str">
        <f t="shared" si="3"/>
        <v/>
      </c>
      <c r="AL12" s="239"/>
      <c r="AM12" s="239"/>
      <c r="AN12" s="239"/>
      <c r="AO12" s="315"/>
      <c r="AP12" s="302" t="str">
        <f t="shared" si="4"/>
        <v>.</v>
      </c>
      <c r="AQ12" s="336"/>
      <c r="AR12" s="189"/>
      <c r="AS12" s="172"/>
      <c r="AT12" s="158"/>
      <c r="AU12" s="158"/>
      <c r="AV12" s="196"/>
    </row>
    <row r="13" spans="1:48" ht="85" customHeight="1" x14ac:dyDescent="0.25">
      <c r="A13" s="106" t="str">
        <f>MID(E13,FIND("(Q",E13)+1,6)</f>
        <v>Q8d.07</v>
      </c>
      <c r="B13" s="107" t="s">
        <v>88</v>
      </c>
      <c r="C13" s="109" t="s">
        <v>402</v>
      </c>
      <c r="D13" s="32"/>
      <c r="E13" s="568" t="s">
        <v>636</v>
      </c>
      <c r="F13" s="568"/>
      <c r="G13" s="568"/>
      <c r="H13" s="568"/>
      <c r="I13" s="636" t="s">
        <v>1062</v>
      </c>
      <c r="J13" s="449"/>
      <c r="K13" s="451"/>
      <c r="L13" s="451"/>
      <c r="M13" s="452"/>
      <c r="N13" s="267" t="s">
        <v>144</v>
      </c>
      <c r="O13" s="429" t="str">
        <f t="shared" si="5"/>
        <v/>
      </c>
      <c r="P13" s="235"/>
      <c r="Q13" s="429"/>
      <c r="R13" s="235"/>
      <c r="S13" s="429"/>
      <c r="T13" s="235"/>
      <c r="U13" s="429"/>
      <c r="V13" s="429" t="str">
        <f t="shared" si="1"/>
        <v>state level (for federal states)</v>
      </c>
      <c r="W13" s="236"/>
      <c r="X13" s="398"/>
      <c r="Y13" s="152"/>
      <c r="Z13" s="152"/>
      <c r="AA13" s="233"/>
      <c r="AB13" s="303"/>
      <c r="AC13" s="242"/>
      <c r="AD13" s="237"/>
      <c r="AE13" s="237"/>
      <c r="AF13" s="238" t="str">
        <f t="shared" si="2"/>
        <v/>
      </c>
      <c r="AG13" s="291"/>
      <c r="AH13" s="239"/>
      <c r="AI13" s="291"/>
      <c r="AJ13" s="239"/>
      <c r="AK13" s="291" t="str">
        <f t="shared" si="3"/>
        <v/>
      </c>
      <c r="AL13" s="239"/>
      <c r="AM13" s="239"/>
      <c r="AN13" s="239"/>
      <c r="AO13" s="315"/>
      <c r="AP13" s="302" t="str">
        <f t="shared" si="4"/>
        <v>.</v>
      </c>
      <c r="AQ13" s="336"/>
      <c r="AR13" s="189"/>
      <c r="AS13" s="172"/>
      <c r="AT13" s="158"/>
      <c r="AU13" s="158"/>
      <c r="AV13" s="196"/>
    </row>
    <row r="14" spans="1:48" ht="85" customHeight="1" x14ac:dyDescent="0.25">
      <c r="A14" s="106" t="str">
        <f>MID(E14,FIND("(Q",E14)+1,7)</f>
        <v>Q8d.07a</v>
      </c>
      <c r="B14" s="107" t="s">
        <v>535</v>
      </c>
      <c r="C14" s="109"/>
      <c r="D14" s="32"/>
      <c r="E14" s="566" t="s">
        <v>705</v>
      </c>
      <c r="F14" s="566"/>
      <c r="G14" s="566"/>
      <c r="H14" s="566"/>
      <c r="I14" s="636"/>
      <c r="J14" s="449"/>
      <c r="K14" s="451"/>
      <c r="L14" s="451"/>
      <c r="M14" s="452"/>
      <c r="N14" s="267" t="s">
        <v>0</v>
      </c>
      <c r="O14" s="429" t="str">
        <f t="shared" si="5"/>
        <v>New question introduced in 2023 - Please answer this question for the year of the previous update in Column P</v>
      </c>
      <c r="P14" s="235"/>
      <c r="Q14" s="429"/>
      <c r="R14" s="235"/>
      <c r="S14" s="429"/>
      <c r="T14" s="235"/>
      <c r="U14" s="235"/>
      <c r="V14" s="429" t="str">
        <f t="shared" si="1"/>
        <v/>
      </c>
      <c r="W14" s="236"/>
      <c r="X14" s="398"/>
      <c r="Y14" s="152"/>
      <c r="Z14" s="152"/>
      <c r="AA14" s="233"/>
      <c r="AB14" s="303"/>
      <c r="AC14" s="242"/>
      <c r="AD14" s="237"/>
      <c r="AE14" s="237"/>
      <c r="AF14" s="238" t="str">
        <f t="shared" si="2"/>
        <v/>
      </c>
      <c r="AG14" s="291"/>
      <c r="AH14" s="239"/>
      <c r="AI14" s="291"/>
      <c r="AJ14" s="239"/>
      <c r="AK14" s="291" t="str">
        <f t="shared" si="3"/>
        <v/>
      </c>
      <c r="AL14" s="239"/>
      <c r="AM14" s="239"/>
      <c r="AN14" s="239"/>
      <c r="AO14" s="315"/>
      <c r="AP14" s="302" t="str">
        <f t="shared" si="4"/>
        <v>.</v>
      </c>
      <c r="AQ14" s="336"/>
      <c r="AR14" s="189"/>
      <c r="AS14" s="172"/>
      <c r="AT14" s="158"/>
      <c r="AU14" s="158"/>
      <c r="AV14" s="196"/>
    </row>
    <row r="15" spans="1:48" ht="331" customHeight="1" x14ac:dyDescent="0.25">
      <c r="A15" s="130" t="str">
        <f>MID(E15,FIND("(Q",E15)+1,6)</f>
        <v>Q8d.08</v>
      </c>
      <c r="B15" s="130" t="s">
        <v>88</v>
      </c>
      <c r="C15" s="129" t="s">
        <v>418</v>
      </c>
      <c r="D15" s="26"/>
      <c r="E15" s="562" t="s">
        <v>874</v>
      </c>
      <c r="F15" s="562"/>
      <c r="G15" s="562"/>
      <c r="H15" s="562"/>
      <c r="I15" s="413" t="s">
        <v>1203</v>
      </c>
      <c r="J15" s="420"/>
      <c r="K15" s="467"/>
      <c r="L15" s="467"/>
      <c r="M15" s="468"/>
      <c r="N15" s="375" t="s">
        <v>869</v>
      </c>
      <c r="O15" s="429" t="str">
        <f t="shared" si="5"/>
        <v/>
      </c>
      <c r="P15" s="235"/>
      <c r="Q15" s="429"/>
      <c r="R15" s="235"/>
      <c r="S15" s="429"/>
      <c r="T15" s="235"/>
      <c r="U15" s="429"/>
      <c r="V15" s="429" t="str">
        <f t="shared" si="1"/>
        <v>certification by state/independent authorities/professional bodies</v>
      </c>
      <c r="W15" s="236"/>
      <c r="X15" s="398"/>
      <c r="Y15" s="152"/>
      <c r="Z15" s="152"/>
      <c r="AA15" s="233"/>
      <c r="AB15" s="303"/>
      <c r="AC15" s="242"/>
      <c r="AD15" s="238"/>
      <c r="AE15" s="237"/>
      <c r="AF15" s="238" t="str">
        <f t="shared" si="2"/>
        <v/>
      </c>
      <c r="AG15" s="291"/>
      <c r="AH15" s="239"/>
      <c r="AI15" s="291"/>
      <c r="AJ15" s="239"/>
      <c r="AK15" s="291" t="str">
        <f t="shared" si="3"/>
        <v/>
      </c>
      <c r="AL15" s="239"/>
      <c r="AM15" s="239"/>
      <c r="AN15" s="239"/>
      <c r="AO15" s="315"/>
      <c r="AP15" s="302" t="str">
        <f t="shared" si="4"/>
        <v>.</v>
      </c>
      <c r="AQ15" s="336"/>
      <c r="AR15" s="189"/>
      <c r="AS15" s="172"/>
      <c r="AT15" s="158"/>
      <c r="AU15" s="158"/>
      <c r="AV15" s="196"/>
    </row>
    <row r="16" spans="1:48" ht="44.15" customHeight="1" x14ac:dyDescent="0.25">
      <c r="D16" s="573" t="s">
        <v>637</v>
      </c>
      <c r="E16" s="579"/>
      <c r="F16" s="579"/>
      <c r="G16" s="579"/>
      <c r="H16" s="579"/>
      <c r="I16" s="160" t="s">
        <v>638</v>
      </c>
      <c r="J16" s="471"/>
      <c r="K16" s="472"/>
      <c r="L16" s="472"/>
      <c r="M16" s="461"/>
      <c r="N16" s="396" t="s">
        <v>0</v>
      </c>
      <c r="O16" s="152"/>
      <c r="P16" s="41"/>
      <c r="Q16" s="304"/>
      <c r="R16" s="41"/>
      <c r="S16" s="304"/>
      <c r="T16" s="41"/>
      <c r="U16" s="41"/>
      <c r="V16" s="157"/>
      <c r="W16" s="244"/>
      <c r="X16" s="398"/>
      <c r="Y16" s="152"/>
      <c r="Z16" s="152"/>
      <c r="AA16" s="233"/>
      <c r="AB16" s="363"/>
      <c r="AC16" s="359"/>
      <c r="AD16" s="156"/>
      <c r="AE16" s="156"/>
      <c r="AF16" s="156"/>
      <c r="AG16" s="278"/>
      <c r="AH16" s="156"/>
      <c r="AI16" s="278"/>
      <c r="AJ16" s="156"/>
      <c r="AK16" s="278"/>
      <c r="AL16" s="156"/>
      <c r="AM16" s="156"/>
      <c r="AN16" s="156"/>
      <c r="AO16" s="312"/>
      <c r="AP16" s="299"/>
      <c r="AQ16" s="335"/>
      <c r="AR16" s="189"/>
      <c r="AS16" s="172"/>
      <c r="AT16" s="158"/>
      <c r="AU16" s="158"/>
      <c r="AV16" s="196"/>
    </row>
    <row r="17" spans="1:48" ht="34.5" customHeight="1" x14ac:dyDescent="0.25">
      <c r="D17" s="25" t="s">
        <v>0</v>
      </c>
      <c r="E17" s="568" t="s">
        <v>45</v>
      </c>
      <c r="F17" s="568"/>
      <c r="G17" s="568"/>
      <c r="H17" s="568"/>
      <c r="I17" s="638" t="s">
        <v>1074</v>
      </c>
      <c r="J17" s="517"/>
      <c r="K17" s="518"/>
      <c r="L17" s="518"/>
      <c r="M17" s="519"/>
      <c r="N17" s="404" t="s">
        <v>0</v>
      </c>
      <c r="O17" s="152"/>
      <c r="P17" s="246"/>
      <c r="Q17" s="156"/>
      <c r="R17" s="246"/>
      <c r="S17" s="156"/>
      <c r="T17" s="246"/>
      <c r="U17" s="246"/>
      <c r="V17" s="157"/>
      <c r="W17" s="72"/>
      <c r="X17" s="464"/>
      <c r="Y17" s="157"/>
      <c r="Z17" s="157"/>
      <c r="AA17" s="247"/>
      <c r="AB17" s="383"/>
      <c r="AC17" s="241"/>
      <c r="AD17" s="156"/>
      <c r="AE17" s="156"/>
      <c r="AF17" s="156"/>
      <c r="AG17" s="278"/>
      <c r="AH17" s="156"/>
      <c r="AI17" s="278"/>
      <c r="AJ17" s="156"/>
      <c r="AK17" s="278"/>
      <c r="AL17" s="156"/>
      <c r="AM17" s="156"/>
      <c r="AN17" s="156"/>
      <c r="AO17" s="312"/>
      <c r="AP17" s="299"/>
      <c r="AQ17" s="335"/>
      <c r="AR17" s="193"/>
      <c r="AS17" s="172"/>
      <c r="AT17" s="158"/>
      <c r="AU17" s="158"/>
      <c r="AV17" s="196"/>
    </row>
    <row r="18" spans="1:48" ht="34.5" customHeight="1" x14ac:dyDescent="0.25">
      <c r="A18" s="108" t="str">
        <f>MID(E$17,FIND("(Q",E$17)+1,7)&amp;"_1"</f>
        <v>Q8d.1.1_1</v>
      </c>
      <c r="B18" s="109" t="s">
        <v>61</v>
      </c>
      <c r="C18" s="131" t="s">
        <v>403</v>
      </c>
      <c r="D18" s="27"/>
      <c r="E18" s="33" t="s">
        <v>0</v>
      </c>
      <c r="F18" s="33" t="s">
        <v>12</v>
      </c>
      <c r="G18" s="33"/>
      <c r="H18" s="412"/>
      <c r="I18" s="638"/>
      <c r="J18" s="420"/>
      <c r="K18" s="467"/>
      <c r="L18" s="467"/>
      <c r="M18" s="468"/>
      <c r="N18" s="267" t="s">
        <v>178</v>
      </c>
      <c r="O18" s="624" t="s">
        <v>902</v>
      </c>
      <c r="P18" s="248"/>
      <c r="Q18" s="411"/>
      <c r="R18" s="235"/>
      <c r="S18" s="429"/>
      <c r="T18" s="235"/>
      <c r="U18" s="411"/>
      <c r="V18" s="411" t="str">
        <f t="shared" si="1"/>
        <v>no exclusive right</v>
      </c>
      <c r="W18" s="236"/>
      <c r="X18" s="398"/>
      <c r="Y18" s="152"/>
      <c r="Z18" s="152"/>
      <c r="AA18" s="233"/>
      <c r="AB18" s="303"/>
      <c r="AC18" s="242"/>
      <c r="AD18" s="237"/>
      <c r="AE18" s="237"/>
      <c r="AF18" s="238" t="str">
        <f t="shared" si="2"/>
        <v/>
      </c>
      <c r="AG18" s="291"/>
      <c r="AH18" s="239"/>
      <c r="AI18" s="291"/>
      <c r="AJ18" s="239"/>
      <c r="AK18" s="291" t="str">
        <f t="shared" si="3"/>
        <v/>
      </c>
      <c r="AL18" s="239"/>
      <c r="AM18" s="239"/>
      <c r="AN18" s="239"/>
      <c r="AO18" s="315"/>
      <c r="AP18" s="302" t="str">
        <f t="shared" si="4"/>
        <v>.</v>
      </c>
      <c r="AQ18" s="336"/>
      <c r="AR18" s="189"/>
      <c r="AS18" s="172"/>
      <c r="AT18" s="158"/>
      <c r="AU18" s="158"/>
      <c r="AV18" s="196"/>
    </row>
    <row r="19" spans="1:48" ht="34.5" customHeight="1" x14ac:dyDescent="0.25">
      <c r="A19" s="108" t="str">
        <f>MID(E$17,FIND("(Q",E$17)+1,7)&amp;"_2"</f>
        <v>Q8d.1.1_2</v>
      </c>
      <c r="B19" s="109" t="s">
        <v>61</v>
      </c>
      <c r="C19" s="131" t="s">
        <v>404</v>
      </c>
      <c r="D19" s="25"/>
      <c r="E19" s="33" t="s">
        <v>0</v>
      </c>
      <c r="F19" s="33" t="s">
        <v>62</v>
      </c>
      <c r="G19" s="33"/>
      <c r="H19" s="33"/>
      <c r="I19" s="638"/>
      <c r="J19" s="420"/>
      <c r="K19" s="467"/>
      <c r="L19" s="467"/>
      <c r="M19" s="468"/>
      <c r="N19" s="267" t="s">
        <v>178</v>
      </c>
      <c r="O19" s="624"/>
      <c r="P19" s="248"/>
      <c r="Q19" s="411"/>
      <c r="R19" s="235"/>
      <c r="S19" s="429"/>
      <c r="T19" s="235"/>
      <c r="U19" s="411"/>
      <c r="V19" s="411" t="str">
        <f t="shared" si="1"/>
        <v>no exclusive right</v>
      </c>
      <c r="W19" s="236"/>
      <c r="X19" s="398"/>
      <c r="Y19" s="152"/>
      <c r="Z19" s="152"/>
      <c r="AA19" s="233"/>
      <c r="AB19" s="303"/>
      <c r="AC19" s="242"/>
      <c r="AD19" s="237"/>
      <c r="AE19" s="237"/>
      <c r="AF19" s="238" t="str">
        <f t="shared" si="2"/>
        <v/>
      </c>
      <c r="AG19" s="291"/>
      <c r="AH19" s="239"/>
      <c r="AI19" s="291"/>
      <c r="AJ19" s="239"/>
      <c r="AK19" s="291" t="str">
        <f t="shared" si="3"/>
        <v/>
      </c>
      <c r="AL19" s="239"/>
      <c r="AM19" s="239"/>
      <c r="AN19" s="239"/>
      <c r="AO19" s="315"/>
      <c r="AP19" s="302" t="str">
        <f t="shared" si="4"/>
        <v>.</v>
      </c>
      <c r="AQ19" s="336"/>
      <c r="AR19" s="189"/>
      <c r="AS19" s="172"/>
      <c r="AT19" s="158"/>
      <c r="AU19" s="158"/>
      <c r="AV19" s="196"/>
    </row>
    <row r="20" spans="1:48" ht="34.5" customHeight="1" x14ac:dyDescent="0.25">
      <c r="A20" s="108" t="str">
        <f>MID(E$17,FIND("(Q",E$17)+1,7)&amp;"_3"</f>
        <v>Q8d.1.1_3</v>
      </c>
      <c r="B20" s="109" t="s">
        <v>61</v>
      </c>
      <c r="C20" s="131" t="s">
        <v>405</v>
      </c>
      <c r="D20" s="25"/>
      <c r="E20" s="33"/>
      <c r="F20" s="33" t="s">
        <v>19</v>
      </c>
      <c r="G20" s="33"/>
      <c r="H20" s="33"/>
      <c r="I20" s="638"/>
      <c r="J20" s="420"/>
      <c r="K20" s="467"/>
      <c r="L20" s="467"/>
      <c r="M20" s="468"/>
      <c r="N20" s="267" t="s">
        <v>178</v>
      </c>
      <c r="O20" s="624"/>
      <c r="P20" s="248"/>
      <c r="Q20" s="411"/>
      <c r="R20" s="235"/>
      <c r="S20" s="429"/>
      <c r="T20" s="235"/>
      <c r="U20" s="411"/>
      <c r="V20" s="411" t="str">
        <f t="shared" si="1"/>
        <v>no exclusive right</v>
      </c>
      <c r="W20" s="236"/>
      <c r="X20" s="398"/>
      <c r="Y20" s="152"/>
      <c r="Z20" s="152"/>
      <c r="AA20" s="233"/>
      <c r="AB20" s="303"/>
      <c r="AC20" s="242"/>
      <c r="AD20" s="237"/>
      <c r="AE20" s="237"/>
      <c r="AF20" s="238" t="str">
        <f t="shared" si="2"/>
        <v/>
      </c>
      <c r="AG20" s="291"/>
      <c r="AH20" s="239"/>
      <c r="AI20" s="291"/>
      <c r="AJ20" s="239"/>
      <c r="AK20" s="291" t="str">
        <f t="shared" si="3"/>
        <v/>
      </c>
      <c r="AL20" s="239"/>
      <c r="AM20" s="239"/>
      <c r="AN20" s="239"/>
      <c r="AO20" s="315"/>
      <c r="AP20" s="302" t="str">
        <f t="shared" si="4"/>
        <v>.</v>
      </c>
      <c r="AQ20" s="336"/>
      <c r="AR20" s="189"/>
      <c r="AS20" s="172"/>
      <c r="AT20" s="158"/>
      <c r="AU20" s="158"/>
      <c r="AV20" s="196"/>
    </row>
    <row r="21" spans="1:48" ht="34.5" customHeight="1" x14ac:dyDescent="0.25">
      <c r="A21" s="108" t="str">
        <f>MID(E$17,FIND("(Q",E$17)+1,7)&amp;"_4"</f>
        <v>Q8d.1.1_4</v>
      </c>
      <c r="B21" s="109" t="s">
        <v>61</v>
      </c>
      <c r="C21" s="114" t="s">
        <v>406</v>
      </c>
      <c r="D21" s="25"/>
      <c r="E21" s="33"/>
      <c r="F21" s="33" t="s">
        <v>48</v>
      </c>
      <c r="G21" s="33"/>
      <c r="H21" s="33"/>
      <c r="I21" s="638"/>
      <c r="J21" s="420"/>
      <c r="K21" s="467"/>
      <c r="L21" s="467"/>
      <c r="M21" s="468"/>
      <c r="N21" s="267" t="s">
        <v>178</v>
      </c>
      <c r="O21" s="624"/>
      <c r="P21" s="248"/>
      <c r="Q21" s="411"/>
      <c r="R21" s="235"/>
      <c r="S21" s="429"/>
      <c r="T21" s="235"/>
      <c r="U21" s="411"/>
      <c r="V21" s="411" t="str">
        <f t="shared" si="1"/>
        <v>no exclusive right</v>
      </c>
      <c r="W21" s="236"/>
      <c r="X21" s="398"/>
      <c r="Y21" s="152"/>
      <c r="Z21" s="152"/>
      <c r="AA21" s="233"/>
      <c r="AB21" s="303"/>
      <c r="AC21" s="242"/>
      <c r="AD21" s="237"/>
      <c r="AE21" s="237"/>
      <c r="AF21" s="238" t="str">
        <f t="shared" si="2"/>
        <v/>
      </c>
      <c r="AG21" s="291"/>
      <c r="AH21" s="239"/>
      <c r="AI21" s="291"/>
      <c r="AJ21" s="239"/>
      <c r="AK21" s="291" t="str">
        <f t="shared" si="3"/>
        <v/>
      </c>
      <c r="AL21" s="239"/>
      <c r="AM21" s="239"/>
      <c r="AN21" s="239"/>
      <c r="AO21" s="315"/>
      <c r="AP21" s="302" t="str">
        <f t="shared" si="4"/>
        <v>.</v>
      </c>
      <c r="AQ21" s="336"/>
      <c r="AR21" s="189"/>
      <c r="AS21" s="172"/>
      <c r="AT21" s="158"/>
      <c r="AU21" s="158"/>
      <c r="AV21" s="196"/>
    </row>
    <row r="22" spans="1:48" ht="34.5" customHeight="1" x14ac:dyDescent="0.25">
      <c r="A22" s="108" t="str">
        <f>MID(E$17,FIND("(Q",E$17)+1,7)&amp;"_5"</f>
        <v>Q8d.1.1_5</v>
      </c>
      <c r="B22" s="109" t="s">
        <v>61</v>
      </c>
      <c r="C22" s="114" t="s">
        <v>407</v>
      </c>
      <c r="D22" s="25"/>
      <c r="E22" s="33" t="s">
        <v>0</v>
      </c>
      <c r="F22" s="33" t="s">
        <v>49</v>
      </c>
      <c r="G22" s="33"/>
      <c r="H22" s="33"/>
      <c r="I22" s="638"/>
      <c r="J22" s="420"/>
      <c r="K22" s="467"/>
      <c r="L22" s="467"/>
      <c r="M22" s="468"/>
      <c r="N22" s="267" t="s">
        <v>178</v>
      </c>
      <c r="O22" s="624"/>
      <c r="P22" s="248"/>
      <c r="Q22" s="411"/>
      <c r="R22" s="235"/>
      <c r="S22" s="429"/>
      <c r="T22" s="235"/>
      <c r="U22" s="411"/>
      <c r="V22" s="411" t="str">
        <f t="shared" si="1"/>
        <v>no exclusive right</v>
      </c>
      <c r="W22" s="236"/>
      <c r="X22" s="398"/>
      <c r="Y22" s="152"/>
      <c r="Z22" s="152"/>
      <c r="AA22" s="233"/>
      <c r="AB22" s="303"/>
      <c r="AC22" s="242"/>
      <c r="AD22" s="237"/>
      <c r="AE22" s="237"/>
      <c r="AF22" s="238" t="str">
        <f t="shared" si="2"/>
        <v/>
      </c>
      <c r="AG22" s="291"/>
      <c r="AH22" s="239"/>
      <c r="AI22" s="291"/>
      <c r="AJ22" s="239"/>
      <c r="AK22" s="291" t="str">
        <f t="shared" si="3"/>
        <v/>
      </c>
      <c r="AL22" s="239"/>
      <c r="AM22" s="239"/>
      <c r="AN22" s="239"/>
      <c r="AO22" s="315"/>
      <c r="AP22" s="302" t="str">
        <f t="shared" si="4"/>
        <v>.</v>
      </c>
      <c r="AQ22" s="336"/>
      <c r="AR22" s="189"/>
      <c r="AS22" s="172"/>
      <c r="AT22" s="158"/>
      <c r="AU22" s="158"/>
      <c r="AV22" s="196"/>
    </row>
    <row r="23" spans="1:48" ht="42.65" customHeight="1" x14ac:dyDescent="0.25">
      <c r="A23" s="108" t="str">
        <f>MID(E$17,FIND("(Q",E$17)+1,7)&amp;"_6"</f>
        <v>Q8d.1.1_6</v>
      </c>
      <c r="B23" s="109" t="s">
        <v>61</v>
      </c>
      <c r="C23" s="114" t="s">
        <v>408</v>
      </c>
      <c r="D23" s="28"/>
      <c r="E23" s="33" t="s">
        <v>0</v>
      </c>
      <c r="F23" s="585" t="s">
        <v>63</v>
      </c>
      <c r="G23" s="585"/>
      <c r="H23" s="585"/>
      <c r="I23" s="638"/>
      <c r="J23" s="420"/>
      <c r="K23" s="467"/>
      <c r="L23" s="467"/>
      <c r="M23" s="468"/>
      <c r="N23" s="267" t="s">
        <v>178</v>
      </c>
      <c r="O23" s="624"/>
      <c r="P23" s="248"/>
      <c r="Q23" s="411"/>
      <c r="R23" s="235"/>
      <c r="S23" s="429"/>
      <c r="T23" s="235"/>
      <c r="U23" s="411"/>
      <c r="V23" s="411" t="str">
        <f t="shared" si="1"/>
        <v>no exclusive right</v>
      </c>
      <c r="W23" s="236"/>
      <c r="X23" s="398"/>
      <c r="Y23" s="152"/>
      <c r="Z23" s="152"/>
      <c r="AA23" s="233"/>
      <c r="AB23" s="303"/>
      <c r="AC23" s="242"/>
      <c r="AD23" s="237"/>
      <c r="AE23" s="237"/>
      <c r="AF23" s="238" t="str">
        <f t="shared" si="2"/>
        <v/>
      </c>
      <c r="AG23" s="291"/>
      <c r="AH23" s="239"/>
      <c r="AI23" s="291"/>
      <c r="AJ23" s="239"/>
      <c r="AK23" s="291" t="str">
        <f t="shared" si="3"/>
        <v/>
      </c>
      <c r="AL23" s="239"/>
      <c r="AM23" s="239"/>
      <c r="AN23" s="239"/>
      <c r="AO23" s="315"/>
      <c r="AP23" s="302" t="str">
        <f t="shared" si="4"/>
        <v>.</v>
      </c>
      <c r="AQ23" s="336"/>
      <c r="AR23" s="189"/>
      <c r="AS23" s="172"/>
      <c r="AT23" s="158"/>
      <c r="AU23" s="158"/>
      <c r="AV23" s="196"/>
    </row>
    <row r="24" spans="1:48" ht="34.5" customHeight="1" x14ac:dyDescent="0.25">
      <c r="A24" s="108" t="str">
        <f>MID(E$17,FIND("(Q",E$17)+1,7)&amp;"_7"</f>
        <v>Q8d.1.1_7</v>
      </c>
      <c r="B24" s="109" t="s">
        <v>61</v>
      </c>
      <c r="C24" s="131" t="s">
        <v>409</v>
      </c>
      <c r="D24" s="28"/>
      <c r="E24" s="33" t="s">
        <v>0</v>
      </c>
      <c r="F24" s="585" t="s">
        <v>64</v>
      </c>
      <c r="G24" s="585"/>
      <c r="H24" s="585"/>
      <c r="I24" s="638"/>
      <c r="J24" s="420"/>
      <c r="K24" s="467"/>
      <c r="L24" s="467"/>
      <c r="M24" s="468"/>
      <c r="N24" s="267" t="s">
        <v>178</v>
      </c>
      <c r="O24" s="624"/>
      <c r="P24" s="248"/>
      <c r="Q24" s="411"/>
      <c r="R24" s="235"/>
      <c r="S24" s="429"/>
      <c r="T24" s="235"/>
      <c r="U24" s="411"/>
      <c r="V24" s="411" t="str">
        <f t="shared" si="1"/>
        <v>no exclusive right</v>
      </c>
      <c r="W24" s="236"/>
      <c r="X24" s="398"/>
      <c r="Y24" s="152"/>
      <c r="Z24" s="152"/>
      <c r="AA24" s="233"/>
      <c r="AB24" s="303"/>
      <c r="AC24" s="242"/>
      <c r="AD24" s="237"/>
      <c r="AE24" s="237"/>
      <c r="AF24" s="238" t="str">
        <f t="shared" si="2"/>
        <v/>
      </c>
      <c r="AG24" s="291"/>
      <c r="AH24" s="239"/>
      <c r="AI24" s="291"/>
      <c r="AJ24" s="239"/>
      <c r="AK24" s="291" t="str">
        <f t="shared" si="3"/>
        <v/>
      </c>
      <c r="AL24" s="239"/>
      <c r="AM24" s="239"/>
      <c r="AN24" s="239"/>
      <c r="AO24" s="315"/>
      <c r="AP24" s="302" t="str">
        <f t="shared" si="4"/>
        <v>.</v>
      </c>
      <c r="AQ24" s="336"/>
      <c r="AR24" s="189"/>
      <c r="AS24" s="172"/>
      <c r="AT24" s="158"/>
      <c r="AU24" s="158"/>
      <c r="AV24" s="196"/>
    </row>
    <row r="25" spans="1:48" ht="34.5" customHeight="1" x14ac:dyDescent="0.25">
      <c r="A25" s="108" t="str">
        <f>MID(E$17,FIND("(Q",E$17)+1,7)&amp;"_8"</f>
        <v>Q8d.1.1_8</v>
      </c>
      <c r="B25" s="109" t="s">
        <v>61</v>
      </c>
      <c r="C25" s="131" t="s">
        <v>410</v>
      </c>
      <c r="D25" s="28"/>
      <c r="E25" s="33"/>
      <c r="F25" s="33" t="s">
        <v>15</v>
      </c>
      <c r="G25" s="412"/>
      <c r="H25" s="412"/>
      <c r="I25" s="638"/>
      <c r="J25" s="420"/>
      <c r="K25" s="467"/>
      <c r="L25" s="467"/>
      <c r="M25" s="468"/>
      <c r="N25" s="267" t="s">
        <v>178</v>
      </c>
      <c r="O25" s="624"/>
      <c r="P25" s="248"/>
      <c r="Q25" s="411"/>
      <c r="R25" s="235"/>
      <c r="S25" s="429"/>
      <c r="T25" s="235"/>
      <c r="U25" s="411"/>
      <c r="V25" s="411" t="str">
        <f t="shared" si="1"/>
        <v>no exclusive right</v>
      </c>
      <c r="W25" s="236"/>
      <c r="X25" s="398"/>
      <c r="Y25" s="152"/>
      <c r="Z25" s="152"/>
      <c r="AA25" s="233"/>
      <c r="AB25" s="303"/>
      <c r="AC25" s="242"/>
      <c r="AD25" s="237"/>
      <c r="AE25" s="237"/>
      <c r="AF25" s="238" t="str">
        <f t="shared" si="2"/>
        <v/>
      </c>
      <c r="AG25" s="291"/>
      <c r="AH25" s="239"/>
      <c r="AI25" s="291"/>
      <c r="AJ25" s="239"/>
      <c r="AK25" s="291" t="str">
        <f t="shared" si="3"/>
        <v/>
      </c>
      <c r="AL25" s="239"/>
      <c r="AM25" s="239"/>
      <c r="AN25" s="239"/>
      <c r="AO25" s="315"/>
      <c r="AP25" s="302" t="str">
        <f t="shared" si="4"/>
        <v>.</v>
      </c>
      <c r="AQ25" s="336"/>
      <c r="AR25" s="189"/>
      <c r="AS25" s="172"/>
      <c r="AT25" s="158"/>
      <c r="AU25" s="158"/>
      <c r="AV25" s="196"/>
    </row>
    <row r="26" spans="1:48" ht="34.5" customHeight="1" x14ac:dyDescent="0.25">
      <c r="A26" s="108" t="str">
        <f>MID(E$17,FIND("(Q",E$17)+1,7)&amp;"_9"</f>
        <v>Q8d.1.1_9</v>
      </c>
      <c r="B26" s="109" t="s">
        <v>61</v>
      </c>
      <c r="C26" s="131" t="s">
        <v>411</v>
      </c>
      <c r="D26" s="28"/>
      <c r="E26" s="33" t="s">
        <v>0</v>
      </c>
      <c r="F26" s="33" t="s">
        <v>65</v>
      </c>
      <c r="G26" s="33"/>
      <c r="H26" s="440"/>
      <c r="I26" s="638"/>
      <c r="J26" s="420"/>
      <c r="K26" s="467"/>
      <c r="L26" s="467"/>
      <c r="M26" s="468"/>
      <c r="N26" s="267" t="s">
        <v>178</v>
      </c>
      <c r="O26" s="624"/>
      <c r="P26" s="248"/>
      <c r="Q26" s="411"/>
      <c r="R26" s="235"/>
      <c r="S26" s="429"/>
      <c r="T26" s="235"/>
      <c r="U26" s="411"/>
      <c r="V26" s="411" t="str">
        <f t="shared" si="1"/>
        <v>no exclusive right</v>
      </c>
      <c r="W26" s="236"/>
      <c r="X26" s="398"/>
      <c r="Y26" s="152"/>
      <c r="Z26" s="152"/>
      <c r="AA26" s="233"/>
      <c r="AB26" s="303"/>
      <c r="AC26" s="242"/>
      <c r="AD26" s="237"/>
      <c r="AE26" s="237"/>
      <c r="AF26" s="238" t="str">
        <f t="shared" si="2"/>
        <v/>
      </c>
      <c r="AG26" s="291"/>
      <c r="AH26" s="239"/>
      <c r="AI26" s="291"/>
      <c r="AJ26" s="239"/>
      <c r="AK26" s="291" t="str">
        <f t="shared" si="3"/>
        <v/>
      </c>
      <c r="AL26" s="239"/>
      <c r="AM26" s="239"/>
      <c r="AN26" s="239"/>
      <c r="AO26" s="315"/>
      <c r="AP26" s="302" t="str">
        <f t="shared" si="4"/>
        <v>.</v>
      </c>
      <c r="AQ26" s="336"/>
      <c r="AR26" s="189"/>
      <c r="AS26" s="172"/>
      <c r="AT26" s="158"/>
      <c r="AU26" s="158"/>
      <c r="AV26" s="196"/>
    </row>
    <row r="27" spans="1:48" ht="34.5" customHeight="1" x14ac:dyDescent="0.25">
      <c r="A27" s="108" t="str">
        <f>MID(E$17,FIND("(Q",E$17)+1,7)&amp;"_10"</f>
        <v>Q8d.1.1_10</v>
      </c>
      <c r="B27" s="109" t="s">
        <v>61</v>
      </c>
      <c r="C27" s="131" t="s">
        <v>412</v>
      </c>
      <c r="D27" s="25"/>
      <c r="E27" s="33"/>
      <c r="F27" s="33" t="s">
        <v>17</v>
      </c>
      <c r="G27" s="33"/>
      <c r="H27" s="33"/>
      <c r="I27" s="638"/>
      <c r="J27" s="420"/>
      <c r="K27" s="467"/>
      <c r="L27" s="467"/>
      <c r="M27" s="468"/>
      <c r="N27" s="267" t="s">
        <v>178</v>
      </c>
      <c r="O27" s="624"/>
      <c r="P27" s="248"/>
      <c r="Q27" s="411"/>
      <c r="R27" s="235"/>
      <c r="S27" s="429"/>
      <c r="T27" s="235"/>
      <c r="U27" s="411"/>
      <c r="V27" s="411" t="str">
        <f t="shared" si="1"/>
        <v>no exclusive right</v>
      </c>
      <c r="W27" s="236"/>
      <c r="X27" s="398"/>
      <c r="Y27" s="152"/>
      <c r="Z27" s="152"/>
      <c r="AA27" s="233"/>
      <c r="AB27" s="303"/>
      <c r="AC27" s="242"/>
      <c r="AD27" s="237"/>
      <c r="AE27" s="237"/>
      <c r="AF27" s="238" t="str">
        <f t="shared" si="2"/>
        <v/>
      </c>
      <c r="AG27" s="291"/>
      <c r="AH27" s="239"/>
      <c r="AI27" s="291"/>
      <c r="AJ27" s="239"/>
      <c r="AK27" s="291" t="str">
        <f t="shared" si="3"/>
        <v/>
      </c>
      <c r="AL27" s="239"/>
      <c r="AM27" s="239"/>
      <c r="AN27" s="239"/>
      <c r="AO27" s="315"/>
      <c r="AP27" s="302" t="str">
        <f t="shared" si="4"/>
        <v>.</v>
      </c>
      <c r="AQ27" s="336"/>
      <c r="AR27" s="189"/>
      <c r="AS27" s="172"/>
      <c r="AT27" s="158"/>
      <c r="AU27" s="158"/>
      <c r="AV27" s="196"/>
    </row>
    <row r="28" spans="1:48" ht="34.5" customHeight="1" x14ac:dyDescent="0.25">
      <c r="A28" s="108" t="str">
        <f>MID(E$17,FIND("(Q",E$17)+1,7)&amp;"_11"</f>
        <v>Q8d.1.1_11</v>
      </c>
      <c r="B28" s="109" t="s">
        <v>61</v>
      </c>
      <c r="C28" s="131" t="s">
        <v>413</v>
      </c>
      <c r="D28" s="25"/>
      <c r="E28" s="33" t="s">
        <v>0</v>
      </c>
      <c r="F28" s="33" t="s">
        <v>18</v>
      </c>
      <c r="G28" s="33"/>
      <c r="H28" s="33"/>
      <c r="I28" s="638"/>
      <c r="J28" s="420"/>
      <c r="K28" s="467"/>
      <c r="L28" s="467"/>
      <c r="M28" s="468"/>
      <c r="N28" s="267" t="s">
        <v>178</v>
      </c>
      <c r="O28" s="624"/>
      <c r="P28" s="248"/>
      <c r="Q28" s="411"/>
      <c r="R28" s="235"/>
      <c r="S28" s="429"/>
      <c r="T28" s="235"/>
      <c r="U28" s="411"/>
      <c r="V28" s="411" t="str">
        <f t="shared" si="1"/>
        <v>no exclusive right</v>
      </c>
      <c r="W28" s="236"/>
      <c r="X28" s="398"/>
      <c r="Y28" s="152"/>
      <c r="Z28" s="152"/>
      <c r="AA28" s="233"/>
      <c r="AB28" s="303"/>
      <c r="AC28" s="242"/>
      <c r="AD28" s="237"/>
      <c r="AE28" s="237"/>
      <c r="AF28" s="238" t="str">
        <f t="shared" si="2"/>
        <v/>
      </c>
      <c r="AG28" s="291"/>
      <c r="AH28" s="239"/>
      <c r="AI28" s="291"/>
      <c r="AJ28" s="239"/>
      <c r="AK28" s="291" t="str">
        <f t="shared" si="3"/>
        <v/>
      </c>
      <c r="AL28" s="239"/>
      <c r="AM28" s="239"/>
      <c r="AN28" s="239"/>
      <c r="AO28" s="315"/>
      <c r="AP28" s="302" t="str">
        <f t="shared" si="4"/>
        <v>.</v>
      </c>
      <c r="AQ28" s="336"/>
      <c r="AR28" s="189"/>
      <c r="AS28" s="172"/>
      <c r="AT28" s="158"/>
      <c r="AU28" s="158"/>
      <c r="AV28" s="196"/>
    </row>
    <row r="29" spans="1:48" ht="24.65" customHeight="1" x14ac:dyDescent="0.25">
      <c r="A29" s="108" t="str">
        <f>MID(E$17,FIND("(Q",E$17)+1,7)&amp;"_12"</f>
        <v>Q8d.1.1_12</v>
      </c>
      <c r="B29" s="109" t="s">
        <v>61</v>
      </c>
      <c r="C29" s="108" t="s">
        <v>414</v>
      </c>
      <c r="D29" s="25"/>
      <c r="E29" s="33"/>
      <c r="F29" s="585" t="s">
        <v>544</v>
      </c>
      <c r="G29" s="585"/>
      <c r="H29" s="585"/>
      <c r="I29" s="646" t="s">
        <v>1039</v>
      </c>
      <c r="J29" s="420"/>
      <c r="K29" s="467"/>
      <c r="L29" s="467"/>
      <c r="M29" s="468"/>
      <c r="N29" s="267" t="s">
        <v>1209</v>
      </c>
      <c r="O29" s="624"/>
      <c r="P29" s="248"/>
      <c r="Q29" s="411"/>
      <c r="R29" s="235"/>
      <c r="S29" s="429"/>
      <c r="T29" s="235"/>
      <c r="U29" s="411"/>
      <c r="V29" s="411" t="str">
        <f t="shared" si="1"/>
        <v>.</v>
      </c>
      <c r="W29" s="236"/>
      <c r="X29" s="398"/>
      <c r="Y29" s="152"/>
      <c r="Z29" s="152"/>
      <c r="AA29" s="233"/>
      <c r="AB29" s="303"/>
      <c r="AC29" s="242"/>
      <c r="AD29" s="237"/>
      <c r="AE29" s="237"/>
      <c r="AF29" s="238" t="str">
        <f t="shared" si="2"/>
        <v/>
      </c>
      <c r="AG29" s="291"/>
      <c r="AH29" s="239"/>
      <c r="AI29" s="291"/>
      <c r="AJ29" s="239"/>
      <c r="AK29" s="291" t="str">
        <f t="shared" si="3"/>
        <v/>
      </c>
      <c r="AL29" s="239"/>
      <c r="AM29" s="239"/>
      <c r="AN29" s="239"/>
      <c r="AO29" s="315"/>
      <c r="AP29" s="302" t="str">
        <f t="shared" si="4"/>
        <v>.</v>
      </c>
      <c r="AQ29" s="336"/>
      <c r="AR29" s="189"/>
      <c r="AS29" s="172"/>
      <c r="AT29" s="158"/>
      <c r="AU29" s="158"/>
      <c r="AV29" s="196"/>
    </row>
    <row r="30" spans="1:48" ht="23.15" customHeight="1" x14ac:dyDescent="0.25">
      <c r="A30" s="108" t="str">
        <f>MID(E$17,FIND("(Q",E$17)+1,7)&amp;"_13"</f>
        <v>Q8d.1.1_13</v>
      </c>
      <c r="B30" s="109" t="s">
        <v>535</v>
      </c>
      <c r="C30" s="108"/>
      <c r="D30" s="25"/>
      <c r="E30" s="33"/>
      <c r="F30" s="585" t="s">
        <v>534</v>
      </c>
      <c r="G30" s="585"/>
      <c r="H30" s="585"/>
      <c r="I30" s="646"/>
      <c r="J30" s="420"/>
      <c r="K30" s="467"/>
      <c r="L30" s="467"/>
      <c r="M30" s="468"/>
      <c r="N30" s="267" t="s">
        <v>0</v>
      </c>
      <c r="O30" s="624"/>
      <c r="P30" s="248"/>
      <c r="Q30" s="411"/>
      <c r="R30" s="235"/>
      <c r="S30" s="429"/>
      <c r="T30" s="235"/>
      <c r="U30" s="411"/>
      <c r="V30" s="411" t="str">
        <f t="shared" si="1"/>
        <v/>
      </c>
      <c r="W30" s="236"/>
      <c r="X30" s="398"/>
      <c r="Y30" s="152"/>
      <c r="Z30" s="152"/>
      <c r="AA30" s="233"/>
      <c r="AB30" s="303"/>
      <c r="AC30" s="242"/>
      <c r="AD30" s="237"/>
      <c r="AE30" s="237"/>
      <c r="AF30" s="238" t="str">
        <f t="shared" si="2"/>
        <v/>
      </c>
      <c r="AG30" s="291"/>
      <c r="AH30" s="239"/>
      <c r="AI30" s="291"/>
      <c r="AJ30" s="239"/>
      <c r="AK30" s="291" t="str">
        <f t="shared" si="3"/>
        <v/>
      </c>
      <c r="AL30" s="239"/>
      <c r="AM30" s="239"/>
      <c r="AN30" s="239"/>
      <c r="AO30" s="315"/>
      <c r="AP30" s="302" t="str">
        <f t="shared" si="4"/>
        <v>.</v>
      </c>
      <c r="AQ30" s="336"/>
      <c r="AR30" s="189"/>
      <c r="AS30" s="172"/>
      <c r="AT30" s="158"/>
      <c r="AU30" s="158"/>
      <c r="AV30" s="196"/>
    </row>
    <row r="31" spans="1:48" ht="22" customHeight="1" x14ac:dyDescent="0.25">
      <c r="A31" s="108" t="str">
        <f>MID(E$17,FIND("(Q",E$17)+1,7)&amp;"_14"</f>
        <v>Q8d.1.1_14</v>
      </c>
      <c r="B31" s="109" t="s">
        <v>535</v>
      </c>
      <c r="C31" s="108"/>
      <c r="D31" s="25"/>
      <c r="E31" s="33"/>
      <c r="F31" s="585" t="s">
        <v>545</v>
      </c>
      <c r="G31" s="585"/>
      <c r="H31" s="585"/>
      <c r="I31" s="646"/>
      <c r="J31" s="420"/>
      <c r="K31" s="467"/>
      <c r="L31" s="467"/>
      <c r="M31" s="468"/>
      <c r="N31" s="267" t="s">
        <v>0</v>
      </c>
      <c r="O31" s="624"/>
      <c r="P31" s="248"/>
      <c r="Q31" s="411"/>
      <c r="R31" s="235"/>
      <c r="S31" s="429"/>
      <c r="T31" s="235"/>
      <c r="U31" s="411"/>
      <c r="V31" s="411" t="str">
        <f t="shared" si="1"/>
        <v/>
      </c>
      <c r="W31" s="236"/>
      <c r="X31" s="398"/>
      <c r="Y31" s="152"/>
      <c r="Z31" s="152"/>
      <c r="AA31" s="233"/>
      <c r="AB31" s="303"/>
      <c r="AC31" s="242"/>
      <c r="AD31" s="237"/>
      <c r="AE31" s="237"/>
      <c r="AF31" s="238" t="str">
        <f t="shared" si="2"/>
        <v/>
      </c>
      <c r="AG31" s="291"/>
      <c r="AH31" s="239"/>
      <c r="AI31" s="291"/>
      <c r="AJ31" s="239"/>
      <c r="AK31" s="291" t="str">
        <f t="shared" si="3"/>
        <v/>
      </c>
      <c r="AL31" s="239"/>
      <c r="AM31" s="239"/>
      <c r="AN31" s="239"/>
      <c r="AO31" s="315"/>
      <c r="AP31" s="302" t="str">
        <f t="shared" si="4"/>
        <v>.</v>
      </c>
      <c r="AQ31" s="336"/>
      <c r="AR31" s="189"/>
      <c r="AS31" s="172"/>
      <c r="AT31" s="158"/>
      <c r="AU31" s="158"/>
      <c r="AV31" s="196"/>
    </row>
    <row r="32" spans="1:48" ht="25.5" customHeight="1" x14ac:dyDescent="0.25">
      <c r="A32" s="108" t="str">
        <f>MID(E$17,FIND("(Q",E$17)+1,7)&amp;"_15"</f>
        <v>Q8d.1.1_15</v>
      </c>
      <c r="B32" s="109" t="s">
        <v>535</v>
      </c>
      <c r="C32" s="108"/>
      <c r="D32" s="25"/>
      <c r="E32" s="33"/>
      <c r="F32" s="585" t="s">
        <v>546</v>
      </c>
      <c r="G32" s="585"/>
      <c r="H32" s="585"/>
      <c r="I32" s="646"/>
      <c r="J32" s="420"/>
      <c r="K32" s="467"/>
      <c r="L32" s="467"/>
      <c r="M32" s="468"/>
      <c r="N32" s="267" t="s">
        <v>0</v>
      </c>
      <c r="O32" s="624"/>
      <c r="P32" s="248"/>
      <c r="Q32" s="411"/>
      <c r="R32" s="235"/>
      <c r="S32" s="429"/>
      <c r="T32" s="235"/>
      <c r="U32" s="411"/>
      <c r="V32" s="411" t="str">
        <f t="shared" si="1"/>
        <v/>
      </c>
      <c r="W32" s="236"/>
      <c r="X32" s="398"/>
      <c r="Y32" s="152"/>
      <c r="Z32" s="152"/>
      <c r="AA32" s="233"/>
      <c r="AB32" s="303"/>
      <c r="AC32" s="242"/>
      <c r="AD32" s="237"/>
      <c r="AE32" s="237"/>
      <c r="AF32" s="238" t="str">
        <f t="shared" si="2"/>
        <v/>
      </c>
      <c r="AG32" s="291"/>
      <c r="AH32" s="239"/>
      <c r="AI32" s="291"/>
      <c r="AJ32" s="239"/>
      <c r="AK32" s="291" t="str">
        <f t="shared" si="3"/>
        <v/>
      </c>
      <c r="AL32" s="239"/>
      <c r="AM32" s="239"/>
      <c r="AN32" s="239"/>
      <c r="AO32" s="315"/>
      <c r="AP32" s="302" t="str">
        <f t="shared" si="4"/>
        <v>.</v>
      </c>
      <c r="AQ32" s="336"/>
      <c r="AR32" s="189"/>
      <c r="AS32" s="172"/>
      <c r="AT32" s="158"/>
      <c r="AU32" s="158"/>
      <c r="AV32" s="196"/>
    </row>
    <row r="33" spans="1:48" ht="34.5" customHeight="1" x14ac:dyDescent="0.25">
      <c r="A33" s="109" t="str">
        <f>MID(E33,FIND("(Q",E33)+1,8)</f>
        <v>Q8d.1.1a</v>
      </c>
      <c r="B33" s="109" t="s">
        <v>88</v>
      </c>
      <c r="C33" s="109" t="s">
        <v>415</v>
      </c>
      <c r="D33" s="25"/>
      <c r="E33" s="566" t="s">
        <v>639</v>
      </c>
      <c r="F33" s="566"/>
      <c r="G33" s="566"/>
      <c r="H33" s="566"/>
      <c r="I33" s="415" t="s">
        <v>861</v>
      </c>
      <c r="J33" s="396"/>
      <c r="K33" s="304"/>
      <c r="L33" s="304"/>
      <c r="M33" s="159"/>
      <c r="N33" s="267" t="s">
        <v>1222</v>
      </c>
      <c r="O33" s="429" t="str">
        <f t="shared" ref="O33:O54" si="7">IF(OR(B33="NI",B33="N"),"New question introduced in 2023 - Please answer this question for the year of the previous update in Column P",IF(B33="EC","Small changes were made to the question. Take extra care when validating the response in Column N. If necessary, please change your answer in Column P",""))</f>
        <v/>
      </c>
      <c r="P33" s="248"/>
      <c r="Q33" s="411"/>
      <c r="R33" s="235"/>
      <c r="S33" s="429"/>
      <c r="T33" s="235"/>
      <c r="U33" s="411"/>
      <c r="V33" s="411" t="str">
        <f t="shared" si="1"/>
        <v>https://www.legislation.nsw.gov.au/#/view/act/2003/89</v>
      </c>
      <c r="W33" s="236"/>
      <c r="X33" s="398"/>
      <c r="Y33" s="152"/>
      <c r="Z33" s="152"/>
      <c r="AA33" s="233"/>
      <c r="AB33" s="303"/>
      <c r="AC33" s="242"/>
      <c r="AD33" s="237"/>
      <c r="AE33" s="237"/>
      <c r="AF33" s="238" t="str">
        <f t="shared" si="2"/>
        <v/>
      </c>
      <c r="AG33" s="291"/>
      <c r="AH33" s="239"/>
      <c r="AI33" s="291"/>
      <c r="AJ33" s="239"/>
      <c r="AK33" s="291" t="str">
        <f t="shared" si="3"/>
        <v/>
      </c>
      <c r="AL33" s="239"/>
      <c r="AM33" s="239"/>
      <c r="AN33" s="239"/>
      <c r="AO33" s="315"/>
      <c r="AP33" s="302" t="str">
        <f t="shared" si="4"/>
        <v>.</v>
      </c>
      <c r="AQ33" s="336"/>
      <c r="AR33" s="189"/>
      <c r="AS33" s="172"/>
      <c r="AT33" s="158"/>
      <c r="AU33" s="158"/>
      <c r="AV33" s="196"/>
    </row>
    <row r="34" spans="1:48" ht="39" customHeight="1" x14ac:dyDescent="0.25">
      <c r="A34" s="109"/>
      <c r="B34" s="109"/>
      <c r="C34" s="109"/>
      <c r="D34" s="25"/>
      <c r="E34" s="595" t="s">
        <v>878</v>
      </c>
      <c r="F34" s="595"/>
      <c r="G34" s="595"/>
      <c r="H34" s="595"/>
      <c r="I34" s="415"/>
      <c r="J34" s="396"/>
      <c r="K34" s="304"/>
      <c r="L34" s="304"/>
      <c r="M34" s="159"/>
      <c r="N34" s="267" t="s">
        <v>0</v>
      </c>
      <c r="O34" s="429" t="str">
        <f t="shared" si="7"/>
        <v/>
      </c>
      <c r="P34" s="248"/>
      <c r="Q34" s="411"/>
      <c r="R34" s="235"/>
      <c r="S34" s="429"/>
      <c r="T34" s="235"/>
      <c r="U34" s="411"/>
      <c r="V34" s="411" t="str">
        <f t="shared" si="1"/>
        <v/>
      </c>
      <c r="W34" s="236"/>
      <c r="X34" s="398"/>
      <c r="Y34" s="152"/>
      <c r="Z34" s="152"/>
      <c r="AA34" s="233"/>
      <c r="AB34" s="303"/>
      <c r="AC34" s="242"/>
      <c r="AD34" s="237"/>
      <c r="AE34" s="237"/>
      <c r="AF34" s="238" t="str">
        <f t="shared" si="2"/>
        <v/>
      </c>
      <c r="AG34" s="291"/>
      <c r="AH34" s="239"/>
      <c r="AI34" s="291"/>
      <c r="AJ34" s="239"/>
      <c r="AK34" s="291" t="str">
        <f t="shared" si="3"/>
        <v/>
      </c>
      <c r="AL34" s="239"/>
      <c r="AM34" s="239"/>
      <c r="AN34" s="239"/>
      <c r="AO34" s="315"/>
      <c r="AP34" s="302" t="str">
        <f t="shared" si="4"/>
        <v>.</v>
      </c>
      <c r="AQ34" s="336"/>
      <c r="AR34" s="189"/>
      <c r="AS34" s="172"/>
      <c r="AT34" s="158"/>
      <c r="AU34" s="158"/>
      <c r="AV34" s="196"/>
    </row>
    <row r="35" spans="1:48" ht="30" customHeight="1" x14ac:dyDescent="0.25">
      <c r="A35" s="108" t="str">
        <f>MID(E$34,FIND("(Q",E$34)+1,7)&amp;"_1"</f>
        <v>Q8d.1.2_1</v>
      </c>
      <c r="B35" s="109" t="s">
        <v>535</v>
      </c>
      <c r="C35" s="109"/>
      <c r="D35" s="25"/>
      <c r="E35" s="416"/>
      <c r="F35" s="595" t="s">
        <v>12</v>
      </c>
      <c r="G35" s="595"/>
      <c r="H35" s="595"/>
      <c r="I35" s="588" t="s">
        <v>1083</v>
      </c>
      <c r="J35" s="396"/>
      <c r="K35" s="304"/>
      <c r="L35" s="304"/>
      <c r="M35" s="159"/>
      <c r="N35" s="267" t="s">
        <v>0</v>
      </c>
      <c r="O35" s="429" t="str">
        <f t="shared" si="7"/>
        <v>New question introduced in 2023 - Please answer this question for the year of the previous update in Column P</v>
      </c>
      <c r="P35" s="248"/>
      <c r="Q35" s="411"/>
      <c r="R35" s="235"/>
      <c r="S35" s="429"/>
      <c r="T35" s="235"/>
      <c r="U35" s="411"/>
      <c r="V35" s="411" t="str">
        <f t="shared" si="1"/>
        <v/>
      </c>
      <c r="W35" s="236"/>
      <c r="X35" s="398"/>
      <c r="Y35" s="152"/>
      <c r="Z35" s="152"/>
      <c r="AA35" s="233"/>
      <c r="AB35" s="303"/>
      <c r="AC35" s="242"/>
      <c r="AD35" s="237"/>
      <c r="AE35" s="237"/>
      <c r="AF35" s="238" t="str">
        <f t="shared" si="2"/>
        <v/>
      </c>
      <c r="AG35" s="291"/>
      <c r="AH35" s="239"/>
      <c r="AI35" s="291"/>
      <c r="AJ35" s="239"/>
      <c r="AK35" s="291" t="str">
        <f t="shared" si="3"/>
        <v/>
      </c>
      <c r="AL35" s="239"/>
      <c r="AM35" s="239"/>
      <c r="AN35" s="239"/>
      <c r="AO35" s="315"/>
      <c r="AP35" s="302" t="str">
        <f t="shared" si="4"/>
        <v>.</v>
      </c>
      <c r="AQ35" s="336"/>
      <c r="AR35" s="189"/>
      <c r="AS35" s="172"/>
      <c r="AT35" s="158"/>
      <c r="AU35" s="158"/>
      <c r="AV35" s="196"/>
    </row>
    <row r="36" spans="1:48" ht="30" customHeight="1" x14ac:dyDescent="0.25">
      <c r="A36" s="108" t="str">
        <f>MID(E$34,FIND("(Q",E$34)+1,7)&amp;"_2"</f>
        <v>Q8d.1.2_2</v>
      </c>
      <c r="B36" s="109" t="s">
        <v>535</v>
      </c>
      <c r="C36" s="109"/>
      <c r="D36" s="25"/>
      <c r="E36" s="416"/>
      <c r="F36" s="595" t="s">
        <v>62</v>
      </c>
      <c r="G36" s="595"/>
      <c r="H36" s="595"/>
      <c r="I36" s="588"/>
      <c r="J36" s="396"/>
      <c r="K36" s="304"/>
      <c r="L36" s="304"/>
      <c r="M36" s="159"/>
      <c r="N36" s="267" t="s">
        <v>0</v>
      </c>
      <c r="O36" s="429" t="str">
        <f t="shared" si="7"/>
        <v>New question introduced in 2023 - Please answer this question for the year of the previous update in Column P</v>
      </c>
      <c r="P36" s="248"/>
      <c r="Q36" s="411"/>
      <c r="R36" s="235"/>
      <c r="S36" s="429"/>
      <c r="T36" s="235"/>
      <c r="U36" s="411"/>
      <c r="V36" s="411" t="str">
        <f t="shared" si="1"/>
        <v/>
      </c>
      <c r="W36" s="236"/>
      <c r="X36" s="398"/>
      <c r="Y36" s="152"/>
      <c r="Z36" s="152"/>
      <c r="AA36" s="233"/>
      <c r="AB36" s="303"/>
      <c r="AC36" s="242"/>
      <c r="AD36" s="237"/>
      <c r="AE36" s="237"/>
      <c r="AF36" s="238" t="str">
        <f t="shared" si="2"/>
        <v/>
      </c>
      <c r="AG36" s="291"/>
      <c r="AH36" s="239"/>
      <c r="AI36" s="291"/>
      <c r="AJ36" s="239"/>
      <c r="AK36" s="291" t="str">
        <f t="shared" si="3"/>
        <v/>
      </c>
      <c r="AL36" s="239"/>
      <c r="AM36" s="239"/>
      <c r="AN36" s="239"/>
      <c r="AO36" s="315"/>
      <c r="AP36" s="302" t="str">
        <f t="shared" si="4"/>
        <v>.</v>
      </c>
      <c r="AQ36" s="336"/>
      <c r="AR36" s="189"/>
      <c r="AS36" s="172"/>
      <c r="AT36" s="158"/>
      <c r="AU36" s="158"/>
      <c r="AV36" s="196"/>
    </row>
    <row r="37" spans="1:48" ht="30" customHeight="1" x14ac:dyDescent="0.25">
      <c r="A37" s="108" t="str">
        <f>MID(E$34,FIND("(Q",E$34)+1,7)&amp;"_3"</f>
        <v>Q8d.1.2_3</v>
      </c>
      <c r="B37" s="109" t="s">
        <v>535</v>
      </c>
      <c r="C37" s="109"/>
      <c r="D37" s="25"/>
      <c r="E37" s="416"/>
      <c r="F37" s="595" t="s">
        <v>19</v>
      </c>
      <c r="G37" s="595"/>
      <c r="H37" s="595"/>
      <c r="I37" s="588"/>
      <c r="J37" s="396"/>
      <c r="K37" s="304"/>
      <c r="L37" s="304"/>
      <c r="M37" s="159"/>
      <c r="N37" s="267" t="s">
        <v>0</v>
      </c>
      <c r="O37" s="429" t="str">
        <f t="shared" si="7"/>
        <v>New question introduced in 2023 - Please answer this question for the year of the previous update in Column P</v>
      </c>
      <c r="P37" s="248"/>
      <c r="Q37" s="411"/>
      <c r="R37" s="235"/>
      <c r="S37" s="429"/>
      <c r="T37" s="235"/>
      <c r="U37" s="411"/>
      <c r="V37" s="411" t="str">
        <f t="shared" si="1"/>
        <v/>
      </c>
      <c r="W37" s="236"/>
      <c r="X37" s="398"/>
      <c r="Y37" s="152"/>
      <c r="Z37" s="152"/>
      <c r="AA37" s="233"/>
      <c r="AB37" s="303"/>
      <c r="AC37" s="242"/>
      <c r="AD37" s="237"/>
      <c r="AE37" s="237"/>
      <c r="AF37" s="238" t="str">
        <f t="shared" si="2"/>
        <v/>
      </c>
      <c r="AG37" s="291"/>
      <c r="AH37" s="239"/>
      <c r="AI37" s="291"/>
      <c r="AJ37" s="239"/>
      <c r="AK37" s="291" t="str">
        <f t="shared" si="3"/>
        <v/>
      </c>
      <c r="AL37" s="239"/>
      <c r="AM37" s="239"/>
      <c r="AN37" s="239"/>
      <c r="AO37" s="315"/>
      <c r="AP37" s="302" t="str">
        <f t="shared" si="4"/>
        <v>.</v>
      </c>
      <c r="AQ37" s="336"/>
      <c r="AR37" s="189"/>
      <c r="AS37" s="172"/>
      <c r="AT37" s="158"/>
      <c r="AU37" s="158"/>
      <c r="AV37" s="196"/>
    </row>
    <row r="38" spans="1:48" ht="30" customHeight="1" x14ac:dyDescent="0.25">
      <c r="A38" s="108" t="str">
        <f>MID(E$34,FIND("(Q",E$34)+1,7)&amp;"_4"</f>
        <v>Q8d.1.2_4</v>
      </c>
      <c r="B38" s="109" t="s">
        <v>535</v>
      </c>
      <c r="C38" s="109"/>
      <c r="D38" s="25"/>
      <c r="E38" s="416"/>
      <c r="F38" s="595" t="s">
        <v>48</v>
      </c>
      <c r="G38" s="595"/>
      <c r="H38" s="595"/>
      <c r="I38" s="588"/>
      <c r="J38" s="396"/>
      <c r="K38" s="304"/>
      <c r="L38" s="304"/>
      <c r="M38" s="159"/>
      <c r="N38" s="267" t="s">
        <v>0</v>
      </c>
      <c r="O38" s="429" t="str">
        <f t="shared" si="7"/>
        <v>New question introduced in 2023 - Please answer this question for the year of the previous update in Column P</v>
      </c>
      <c r="P38" s="248"/>
      <c r="Q38" s="411"/>
      <c r="R38" s="235"/>
      <c r="S38" s="429"/>
      <c r="T38" s="235"/>
      <c r="U38" s="411"/>
      <c r="V38" s="411" t="str">
        <f t="shared" si="1"/>
        <v/>
      </c>
      <c r="W38" s="236"/>
      <c r="X38" s="398"/>
      <c r="Y38" s="152"/>
      <c r="Z38" s="152"/>
      <c r="AA38" s="233"/>
      <c r="AB38" s="303"/>
      <c r="AC38" s="242"/>
      <c r="AD38" s="237"/>
      <c r="AE38" s="237"/>
      <c r="AF38" s="238" t="str">
        <f t="shared" si="2"/>
        <v/>
      </c>
      <c r="AG38" s="291"/>
      <c r="AH38" s="239"/>
      <c r="AI38" s="291"/>
      <c r="AJ38" s="239"/>
      <c r="AK38" s="291" t="str">
        <f t="shared" si="3"/>
        <v/>
      </c>
      <c r="AL38" s="239"/>
      <c r="AM38" s="239"/>
      <c r="AN38" s="239"/>
      <c r="AO38" s="315"/>
      <c r="AP38" s="302" t="str">
        <f t="shared" si="4"/>
        <v>.</v>
      </c>
      <c r="AQ38" s="336"/>
      <c r="AR38" s="189"/>
      <c r="AS38" s="172"/>
      <c r="AT38" s="158"/>
      <c r="AU38" s="158"/>
      <c r="AV38" s="196"/>
    </row>
    <row r="39" spans="1:48" ht="30" customHeight="1" x14ac:dyDescent="0.25">
      <c r="A39" s="108" t="str">
        <f>MID(E$34,FIND("(Q",E$34)+1,7)&amp;"_5"</f>
        <v>Q8d.1.2_5</v>
      </c>
      <c r="B39" s="109" t="s">
        <v>535</v>
      </c>
      <c r="C39" s="109"/>
      <c r="D39" s="25"/>
      <c r="E39" s="416"/>
      <c r="F39" s="595" t="s">
        <v>49</v>
      </c>
      <c r="G39" s="595"/>
      <c r="H39" s="595"/>
      <c r="I39" s="588"/>
      <c r="J39" s="396"/>
      <c r="K39" s="304"/>
      <c r="L39" s="304"/>
      <c r="M39" s="159"/>
      <c r="N39" s="267" t="s">
        <v>0</v>
      </c>
      <c r="O39" s="429" t="str">
        <f t="shared" si="7"/>
        <v>New question introduced in 2023 - Please answer this question for the year of the previous update in Column P</v>
      </c>
      <c r="P39" s="248"/>
      <c r="Q39" s="411"/>
      <c r="R39" s="235"/>
      <c r="S39" s="429"/>
      <c r="T39" s="235"/>
      <c r="U39" s="411"/>
      <c r="V39" s="411" t="str">
        <f t="shared" si="1"/>
        <v/>
      </c>
      <c r="W39" s="236"/>
      <c r="X39" s="398"/>
      <c r="Y39" s="152"/>
      <c r="Z39" s="152"/>
      <c r="AA39" s="233"/>
      <c r="AB39" s="303"/>
      <c r="AC39" s="242"/>
      <c r="AD39" s="237"/>
      <c r="AE39" s="237"/>
      <c r="AF39" s="238" t="str">
        <f t="shared" si="2"/>
        <v/>
      </c>
      <c r="AG39" s="291"/>
      <c r="AH39" s="239"/>
      <c r="AI39" s="291"/>
      <c r="AJ39" s="239"/>
      <c r="AK39" s="291" t="str">
        <f t="shared" si="3"/>
        <v/>
      </c>
      <c r="AL39" s="239"/>
      <c r="AM39" s="239"/>
      <c r="AN39" s="239"/>
      <c r="AO39" s="315"/>
      <c r="AP39" s="302" t="str">
        <f t="shared" si="4"/>
        <v>.</v>
      </c>
      <c r="AQ39" s="336"/>
      <c r="AR39" s="189"/>
      <c r="AS39" s="172"/>
      <c r="AT39" s="158"/>
      <c r="AU39" s="158"/>
      <c r="AV39" s="196"/>
    </row>
    <row r="40" spans="1:48" ht="37.5" customHeight="1" x14ac:dyDescent="0.25">
      <c r="A40" s="108" t="str">
        <f>MID(E$34,FIND("(Q",E$34)+1,7)&amp;"_6"</f>
        <v>Q8d.1.2_6</v>
      </c>
      <c r="B40" s="109" t="s">
        <v>535</v>
      </c>
      <c r="C40" s="109"/>
      <c r="D40" s="25"/>
      <c r="E40" s="416"/>
      <c r="F40" s="595" t="s">
        <v>640</v>
      </c>
      <c r="G40" s="595"/>
      <c r="H40" s="595"/>
      <c r="I40" s="588"/>
      <c r="J40" s="396"/>
      <c r="K40" s="304"/>
      <c r="L40" s="304"/>
      <c r="M40" s="159"/>
      <c r="N40" s="267" t="s">
        <v>0</v>
      </c>
      <c r="O40" s="429" t="str">
        <f t="shared" si="7"/>
        <v>New question introduced in 2023 - Please answer this question for the year of the previous update in Column P</v>
      </c>
      <c r="P40" s="248"/>
      <c r="Q40" s="411"/>
      <c r="R40" s="235"/>
      <c r="S40" s="429"/>
      <c r="T40" s="235"/>
      <c r="U40" s="411"/>
      <c r="V40" s="411" t="str">
        <f t="shared" si="1"/>
        <v/>
      </c>
      <c r="W40" s="236"/>
      <c r="X40" s="398"/>
      <c r="Y40" s="152"/>
      <c r="Z40" s="152"/>
      <c r="AA40" s="233"/>
      <c r="AB40" s="303"/>
      <c r="AC40" s="242"/>
      <c r="AD40" s="237"/>
      <c r="AE40" s="237"/>
      <c r="AF40" s="238" t="str">
        <f t="shared" si="2"/>
        <v/>
      </c>
      <c r="AG40" s="291"/>
      <c r="AH40" s="239"/>
      <c r="AI40" s="291"/>
      <c r="AJ40" s="239"/>
      <c r="AK40" s="291" t="str">
        <f t="shared" si="3"/>
        <v/>
      </c>
      <c r="AL40" s="239"/>
      <c r="AM40" s="239"/>
      <c r="AN40" s="239"/>
      <c r="AO40" s="315"/>
      <c r="AP40" s="302" t="str">
        <f t="shared" si="4"/>
        <v>.</v>
      </c>
      <c r="AQ40" s="336"/>
      <c r="AR40" s="189"/>
      <c r="AS40" s="172"/>
      <c r="AT40" s="158"/>
      <c r="AU40" s="158"/>
      <c r="AV40" s="196"/>
    </row>
    <row r="41" spans="1:48" ht="30" customHeight="1" x14ac:dyDescent="0.25">
      <c r="A41" s="108" t="str">
        <f>MID(E$34,FIND("(Q",E$34)+1,7)&amp;"_7"</f>
        <v>Q8d.1.2_7</v>
      </c>
      <c r="B41" s="109" t="s">
        <v>535</v>
      </c>
      <c r="C41" s="109"/>
      <c r="D41" s="25"/>
      <c r="E41" s="416"/>
      <c r="F41" s="595" t="s">
        <v>64</v>
      </c>
      <c r="G41" s="595"/>
      <c r="H41" s="595"/>
      <c r="I41" s="588"/>
      <c r="J41" s="396"/>
      <c r="K41" s="304"/>
      <c r="L41" s="304"/>
      <c r="M41" s="159"/>
      <c r="N41" s="267" t="s">
        <v>0</v>
      </c>
      <c r="O41" s="429" t="str">
        <f t="shared" si="7"/>
        <v>New question introduced in 2023 - Please answer this question for the year of the previous update in Column P</v>
      </c>
      <c r="P41" s="248"/>
      <c r="Q41" s="411"/>
      <c r="R41" s="235"/>
      <c r="S41" s="429"/>
      <c r="T41" s="235"/>
      <c r="U41" s="411"/>
      <c r="V41" s="411" t="str">
        <f t="shared" si="1"/>
        <v/>
      </c>
      <c r="W41" s="236"/>
      <c r="X41" s="398"/>
      <c r="Y41" s="152"/>
      <c r="Z41" s="152"/>
      <c r="AA41" s="233"/>
      <c r="AB41" s="303"/>
      <c r="AC41" s="242"/>
      <c r="AD41" s="237"/>
      <c r="AE41" s="237"/>
      <c r="AF41" s="238" t="str">
        <f t="shared" si="2"/>
        <v/>
      </c>
      <c r="AG41" s="291"/>
      <c r="AH41" s="239"/>
      <c r="AI41" s="291"/>
      <c r="AJ41" s="239"/>
      <c r="AK41" s="291" t="str">
        <f t="shared" si="3"/>
        <v/>
      </c>
      <c r="AL41" s="239"/>
      <c r="AM41" s="239"/>
      <c r="AN41" s="239"/>
      <c r="AO41" s="315"/>
      <c r="AP41" s="302" t="str">
        <f t="shared" si="4"/>
        <v>.</v>
      </c>
      <c r="AQ41" s="336"/>
      <c r="AR41" s="189"/>
      <c r="AS41" s="172"/>
      <c r="AT41" s="158"/>
      <c r="AU41" s="158"/>
      <c r="AV41" s="196"/>
    </row>
    <row r="42" spans="1:48" ht="61" customHeight="1" x14ac:dyDescent="0.25">
      <c r="A42" s="130" t="str">
        <f>MID(E42,FIND("(Q",E42)+1,8)</f>
        <v>Q8d.1.2a</v>
      </c>
      <c r="B42" s="109" t="s">
        <v>535</v>
      </c>
      <c r="C42" s="109"/>
      <c r="D42" s="25"/>
      <c r="E42" s="595" t="s">
        <v>880</v>
      </c>
      <c r="F42" s="595"/>
      <c r="G42" s="595"/>
      <c r="H42" s="595"/>
      <c r="I42" s="415" t="s">
        <v>1084</v>
      </c>
      <c r="J42" s="396"/>
      <c r="K42" s="304"/>
      <c r="L42" s="304"/>
      <c r="M42" s="159"/>
      <c r="N42" s="267" t="s">
        <v>0</v>
      </c>
      <c r="O42" s="429" t="str">
        <f t="shared" si="7"/>
        <v>New question introduced in 2023 - Please answer this question for the year of the previous update in Column P</v>
      </c>
      <c r="P42" s="248"/>
      <c r="Q42" s="411"/>
      <c r="R42" s="235"/>
      <c r="S42" s="429"/>
      <c r="T42" s="235"/>
      <c r="U42" s="411"/>
      <c r="V42" s="411" t="str">
        <f t="shared" si="1"/>
        <v/>
      </c>
      <c r="W42" s="236"/>
      <c r="X42" s="398"/>
      <c r="Y42" s="152"/>
      <c r="Z42" s="152"/>
      <c r="AA42" s="233"/>
      <c r="AB42" s="303"/>
      <c r="AC42" s="242"/>
      <c r="AD42" s="237"/>
      <c r="AE42" s="237"/>
      <c r="AF42" s="238" t="str">
        <f t="shared" si="2"/>
        <v/>
      </c>
      <c r="AG42" s="291"/>
      <c r="AH42" s="239"/>
      <c r="AI42" s="291"/>
      <c r="AJ42" s="239"/>
      <c r="AK42" s="291" t="str">
        <f t="shared" si="3"/>
        <v/>
      </c>
      <c r="AL42" s="239"/>
      <c r="AM42" s="239"/>
      <c r="AN42" s="239"/>
      <c r="AO42" s="315"/>
      <c r="AP42" s="302" t="str">
        <f t="shared" si="4"/>
        <v>.</v>
      </c>
      <c r="AQ42" s="336"/>
      <c r="AR42" s="189"/>
      <c r="AS42" s="172"/>
      <c r="AT42" s="158"/>
      <c r="AU42" s="158"/>
      <c r="AV42" s="196"/>
    </row>
    <row r="43" spans="1:48" ht="84.75" customHeight="1" x14ac:dyDescent="0.25">
      <c r="A43" s="132" t="str">
        <f>MID(E43,FIND("(Q",E43)+1,7)</f>
        <v>Q8d.1.3</v>
      </c>
      <c r="B43" s="132" t="s">
        <v>59</v>
      </c>
      <c r="C43" s="128" t="s">
        <v>416</v>
      </c>
      <c r="D43" s="25"/>
      <c r="E43" s="568" t="s">
        <v>843</v>
      </c>
      <c r="F43" s="568"/>
      <c r="G43" s="568"/>
      <c r="H43" s="568"/>
      <c r="I43" s="433" t="s">
        <v>1040</v>
      </c>
      <c r="J43" s="420"/>
      <c r="K43" s="467"/>
      <c r="L43" s="467"/>
      <c r="M43" s="468"/>
      <c r="N43" s="267" t="s">
        <v>20</v>
      </c>
      <c r="O43" s="429" t="str">
        <f t="shared" si="7"/>
        <v/>
      </c>
      <c r="P43" s="248"/>
      <c r="Q43" s="411"/>
      <c r="R43" s="235"/>
      <c r="S43" s="429"/>
      <c r="T43" s="235"/>
      <c r="U43" s="411"/>
      <c r="V43" s="411" t="str">
        <f t="shared" si="1"/>
        <v>yes</v>
      </c>
      <c r="W43" s="236"/>
      <c r="X43" s="398"/>
      <c r="Y43" s="152"/>
      <c r="Z43" s="152"/>
      <c r="AA43" s="233"/>
      <c r="AB43" s="303"/>
      <c r="AC43" s="242"/>
      <c r="AD43" s="237"/>
      <c r="AE43" s="237"/>
      <c r="AF43" s="238" t="str">
        <f t="shared" si="2"/>
        <v/>
      </c>
      <c r="AG43" s="291"/>
      <c r="AH43" s="239"/>
      <c r="AI43" s="291"/>
      <c r="AJ43" s="239"/>
      <c r="AK43" s="291" t="str">
        <f t="shared" si="3"/>
        <v/>
      </c>
      <c r="AL43" s="239"/>
      <c r="AM43" s="239"/>
      <c r="AN43" s="239"/>
      <c r="AO43" s="315"/>
      <c r="AP43" s="302" t="str">
        <f t="shared" si="4"/>
        <v>.</v>
      </c>
      <c r="AQ43" s="336"/>
      <c r="AR43" s="189"/>
      <c r="AS43" s="172"/>
      <c r="AT43" s="158"/>
      <c r="AU43" s="158"/>
      <c r="AV43" s="196"/>
    </row>
    <row r="44" spans="1:48" ht="30.65" customHeight="1" x14ac:dyDescent="0.25">
      <c r="A44" s="132" t="str">
        <f>MID(E44,FIND("(Q",E44)+1,8)</f>
        <v>Q8d.1.3a</v>
      </c>
      <c r="B44" s="132" t="s">
        <v>88</v>
      </c>
      <c r="C44" s="128" t="s">
        <v>417</v>
      </c>
      <c r="D44" s="25"/>
      <c r="E44" s="566" t="s">
        <v>833</v>
      </c>
      <c r="F44" s="566"/>
      <c r="G44" s="566"/>
      <c r="H44" s="566"/>
      <c r="I44" s="415" t="s">
        <v>863</v>
      </c>
      <c r="J44" s="420"/>
      <c r="K44" s="467"/>
      <c r="L44" s="467"/>
      <c r="M44" s="468"/>
      <c r="N44" s="267" t="s">
        <v>1222</v>
      </c>
      <c r="O44" s="429" t="str">
        <f t="shared" si="7"/>
        <v/>
      </c>
      <c r="P44" s="248"/>
      <c r="Q44" s="411"/>
      <c r="R44" s="235"/>
      <c r="S44" s="429"/>
      <c r="T44" s="235"/>
      <c r="U44" s="411"/>
      <c r="V44" s="411" t="str">
        <f t="shared" si="1"/>
        <v>https://www.legislation.nsw.gov.au/#/view/act/2003/89</v>
      </c>
      <c r="W44" s="236"/>
      <c r="X44" s="398"/>
      <c r="Y44" s="152"/>
      <c r="Z44" s="152"/>
      <c r="AA44" s="233"/>
      <c r="AB44" s="303"/>
      <c r="AC44" s="242"/>
      <c r="AD44" s="237"/>
      <c r="AE44" s="237"/>
      <c r="AF44" s="238" t="str">
        <f t="shared" si="2"/>
        <v/>
      </c>
      <c r="AG44" s="291"/>
      <c r="AH44" s="239"/>
      <c r="AI44" s="291"/>
      <c r="AJ44" s="239"/>
      <c r="AK44" s="291" t="str">
        <f t="shared" si="3"/>
        <v/>
      </c>
      <c r="AL44" s="239"/>
      <c r="AM44" s="239"/>
      <c r="AN44" s="239"/>
      <c r="AO44" s="315"/>
      <c r="AP44" s="302" t="str">
        <f t="shared" si="4"/>
        <v>.</v>
      </c>
      <c r="AQ44" s="336"/>
      <c r="AR44" s="189"/>
      <c r="AS44" s="172"/>
      <c r="AT44" s="158"/>
      <c r="AU44" s="158"/>
      <c r="AV44" s="196"/>
    </row>
    <row r="45" spans="1:48" ht="74.5" customHeight="1" x14ac:dyDescent="0.25">
      <c r="A45" s="132" t="str">
        <f>MID(E45,FIND("(Q",E45)+1,7)</f>
        <v>Q8d.1.4</v>
      </c>
      <c r="B45" s="132" t="s">
        <v>535</v>
      </c>
      <c r="C45" s="128"/>
      <c r="D45" s="25"/>
      <c r="E45" s="568" t="s">
        <v>834</v>
      </c>
      <c r="F45" s="568"/>
      <c r="G45" s="568"/>
      <c r="H45" s="568"/>
      <c r="I45" s="434" t="s">
        <v>1041</v>
      </c>
      <c r="J45" s="420"/>
      <c r="K45" s="467"/>
      <c r="L45" s="467"/>
      <c r="M45" s="468"/>
      <c r="N45" s="267" t="s">
        <v>0</v>
      </c>
      <c r="O45" s="429" t="str">
        <f t="shared" si="7"/>
        <v>New question introduced in 2023 - Please answer this question for the year of the previous update in Column P</v>
      </c>
      <c r="P45" s="248"/>
      <c r="Q45" s="411"/>
      <c r="R45" s="235"/>
      <c r="S45" s="429"/>
      <c r="T45" s="235"/>
      <c r="U45" s="248"/>
      <c r="V45" s="411" t="str">
        <f t="shared" si="1"/>
        <v/>
      </c>
      <c r="W45" s="236"/>
      <c r="X45" s="398"/>
      <c r="Y45" s="152"/>
      <c r="Z45" s="152"/>
      <c r="AA45" s="233"/>
      <c r="AB45" s="303"/>
      <c r="AC45" s="242"/>
      <c r="AD45" s="238"/>
      <c r="AE45" s="238"/>
      <c r="AF45" s="238" t="str">
        <f t="shared" si="2"/>
        <v/>
      </c>
      <c r="AG45" s="291"/>
      <c r="AH45" s="239"/>
      <c r="AI45" s="291"/>
      <c r="AJ45" s="239"/>
      <c r="AK45" s="291" t="str">
        <f t="shared" si="3"/>
        <v/>
      </c>
      <c r="AL45" s="239"/>
      <c r="AM45" s="239"/>
      <c r="AN45" s="239"/>
      <c r="AO45" s="315"/>
      <c r="AP45" s="302" t="str">
        <f t="shared" si="4"/>
        <v>.</v>
      </c>
      <c r="AQ45" s="336"/>
      <c r="AR45" s="189"/>
      <c r="AS45" s="172"/>
      <c r="AT45" s="158"/>
      <c r="AU45" s="158"/>
      <c r="AV45" s="196"/>
    </row>
    <row r="46" spans="1:48" ht="78.75" customHeight="1" x14ac:dyDescent="0.25">
      <c r="A46" s="132" t="str">
        <f>MID(E46,FIND("(Q",E46)+1,7)</f>
        <v>Q8d.1.5</v>
      </c>
      <c r="B46" s="132" t="s">
        <v>59</v>
      </c>
      <c r="C46" s="128" t="s">
        <v>420</v>
      </c>
      <c r="D46" s="25"/>
      <c r="E46" s="568" t="s">
        <v>835</v>
      </c>
      <c r="F46" s="568"/>
      <c r="G46" s="568"/>
      <c r="H46" s="568"/>
      <c r="I46" s="636" t="s">
        <v>1042</v>
      </c>
      <c r="J46" s="420"/>
      <c r="K46" s="467"/>
      <c r="L46" s="467"/>
      <c r="M46" s="468"/>
      <c r="N46" s="267" t="s">
        <v>1220</v>
      </c>
      <c r="O46" s="429" t="str">
        <f t="shared" si="7"/>
        <v/>
      </c>
      <c r="P46" s="248"/>
      <c r="Q46" s="411"/>
      <c r="R46" s="235"/>
      <c r="S46" s="429"/>
      <c r="T46" s="235"/>
      <c r="U46" s="411"/>
      <c r="V46" s="411" t="str">
        <f t="shared" si="1"/>
        <v xml:space="preserve">three or more pathways </v>
      </c>
      <c r="W46" s="236"/>
      <c r="X46" s="398"/>
      <c r="Y46" s="152"/>
      <c r="Z46" s="152"/>
      <c r="AA46" s="233"/>
      <c r="AB46" s="303"/>
      <c r="AC46" s="242"/>
      <c r="AD46" s="237"/>
      <c r="AE46" s="237"/>
      <c r="AF46" s="238" t="str">
        <f t="shared" si="2"/>
        <v/>
      </c>
      <c r="AG46" s="291"/>
      <c r="AH46" s="239"/>
      <c r="AI46" s="291"/>
      <c r="AJ46" s="239"/>
      <c r="AK46" s="291" t="str">
        <f t="shared" si="3"/>
        <v/>
      </c>
      <c r="AL46" s="239"/>
      <c r="AM46" s="239"/>
      <c r="AN46" s="239"/>
      <c r="AO46" s="315"/>
      <c r="AP46" s="302" t="str">
        <f t="shared" si="4"/>
        <v>.</v>
      </c>
      <c r="AQ46" s="336"/>
      <c r="AR46" s="189"/>
      <c r="AS46" s="172"/>
      <c r="AT46" s="158"/>
      <c r="AU46" s="158"/>
      <c r="AV46" s="196"/>
    </row>
    <row r="47" spans="1:48" ht="78.75" customHeight="1" x14ac:dyDescent="0.25">
      <c r="A47" s="132" t="str">
        <f>MID(E47,FIND("(Q",E47)+1,8)</f>
        <v>Q8d.1.5a</v>
      </c>
      <c r="B47" s="132" t="s">
        <v>88</v>
      </c>
      <c r="C47" s="128" t="s">
        <v>421</v>
      </c>
      <c r="D47" s="25"/>
      <c r="E47" s="566" t="s">
        <v>836</v>
      </c>
      <c r="F47" s="566"/>
      <c r="G47" s="566"/>
      <c r="H47" s="566"/>
      <c r="I47" s="636"/>
      <c r="J47" s="420"/>
      <c r="K47" s="467"/>
      <c r="L47" s="467"/>
      <c r="M47" s="468"/>
      <c r="N47" s="267" t="s">
        <v>1223</v>
      </c>
      <c r="O47" s="429" t="str">
        <f t="shared" si="7"/>
        <v/>
      </c>
      <c r="P47" s="248"/>
      <c r="Q47" s="411"/>
      <c r="R47" s="235"/>
      <c r="S47" s="429"/>
      <c r="T47" s="235"/>
      <c r="U47" s="411"/>
      <c r="V47" s="411" t="str">
        <f t="shared" si="1"/>
        <v>https://www.architects.nsw.gov.au/download/ARB_APE%20Briefing%20WEB.pdf</v>
      </c>
      <c r="W47" s="236"/>
      <c r="X47" s="398"/>
      <c r="Y47" s="152"/>
      <c r="Z47" s="152"/>
      <c r="AA47" s="233"/>
      <c r="AB47" s="303"/>
      <c r="AC47" s="242"/>
      <c r="AD47" s="237"/>
      <c r="AE47" s="237"/>
      <c r="AF47" s="238" t="str">
        <f t="shared" si="2"/>
        <v/>
      </c>
      <c r="AG47" s="291"/>
      <c r="AH47" s="239"/>
      <c r="AI47" s="291"/>
      <c r="AJ47" s="239"/>
      <c r="AK47" s="291" t="str">
        <f t="shared" si="3"/>
        <v/>
      </c>
      <c r="AL47" s="239"/>
      <c r="AM47" s="239"/>
      <c r="AN47" s="239"/>
      <c r="AO47" s="315"/>
      <c r="AP47" s="302" t="str">
        <f t="shared" si="4"/>
        <v>.</v>
      </c>
      <c r="AQ47" s="336"/>
      <c r="AR47" s="189"/>
      <c r="AS47" s="172"/>
      <c r="AT47" s="158"/>
      <c r="AU47" s="158"/>
      <c r="AV47" s="196"/>
    </row>
    <row r="48" spans="1:48" ht="70.5" customHeight="1" x14ac:dyDescent="0.25">
      <c r="A48" s="132" t="str">
        <f>MID(E48,FIND("(Q",E48)+1,8)</f>
        <v>Q8d.1.5b</v>
      </c>
      <c r="B48" s="132" t="s">
        <v>535</v>
      </c>
      <c r="C48" s="128"/>
      <c r="D48" s="25"/>
      <c r="E48" s="566" t="s">
        <v>837</v>
      </c>
      <c r="F48" s="566"/>
      <c r="G48" s="566"/>
      <c r="H48" s="566"/>
      <c r="I48" s="636"/>
      <c r="J48" s="420"/>
      <c r="K48" s="467"/>
      <c r="L48" s="467"/>
      <c r="M48" s="468"/>
      <c r="N48" s="267" t="s">
        <v>0</v>
      </c>
      <c r="O48" s="429" t="s">
        <v>904</v>
      </c>
      <c r="P48" s="248"/>
      <c r="Q48" s="411"/>
      <c r="R48" s="235"/>
      <c r="S48" s="429"/>
      <c r="T48" s="235"/>
      <c r="U48" s="411"/>
      <c r="V48" s="411" t="str">
        <f t="shared" si="1"/>
        <v/>
      </c>
      <c r="W48" s="236"/>
      <c r="X48" s="398"/>
      <c r="Y48" s="152"/>
      <c r="Z48" s="152"/>
      <c r="AA48" s="233"/>
      <c r="AB48" s="303"/>
      <c r="AC48" s="242"/>
      <c r="AD48" s="237"/>
      <c r="AE48" s="237"/>
      <c r="AF48" s="238" t="str">
        <f t="shared" si="2"/>
        <v/>
      </c>
      <c r="AG48" s="291"/>
      <c r="AH48" s="239"/>
      <c r="AI48" s="291"/>
      <c r="AJ48" s="239"/>
      <c r="AK48" s="291" t="str">
        <f t="shared" si="3"/>
        <v/>
      </c>
      <c r="AL48" s="239"/>
      <c r="AM48" s="239"/>
      <c r="AN48" s="239"/>
      <c r="AO48" s="315"/>
      <c r="AP48" s="302" t="str">
        <f t="shared" si="4"/>
        <v>.</v>
      </c>
      <c r="AQ48" s="336"/>
      <c r="AR48" s="189"/>
      <c r="AS48" s="172"/>
      <c r="AT48" s="158"/>
      <c r="AU48" s="158"/>
      <c r="AV48" s="196"/>
    </row>
    <row r="49" spans="1:48" ht="76" customHeight="1" x14ac:dyDescent="0.25">
      <c r="A49" s="132" t="str">
        <f>MID(E49,FIND("(Q",E49)+1,7)</f>
        <v>Q8d.1.6</v>
      </c>
      <c r="B49" s="132" t="s">
        <v>59</v>
      </c>
      <c r="C49" s="133" t="s">
        <v>422</v>
      </c>
      <c r="D49" s="26" t="s">
        <v>0</v>
      </c>
      <c r="E49" s="562" t="s">
        <v>838</v>
      </c>
      <c r="F49" s="562"/>
      <c r="G49" s="562"/>
      <c r="H49" s="562"/>
      <c r="I49" s="433" t="s">
        <v>554</v>
      </c>
      <c r="J49" s="469"/>
      <c r="K49" s="470"/>
      <c r="L49" s="470"/>
      <c r="M49" s="458"/>
      <c r="N49" s="267" t="s">
        <v>20</v>
      </c>
      <c r="O49" s="429" t="str">
        <f t="shared" si="7"/>
        <v/>
      </c>
      <c r="P49" s="248"/>
      <c r="Q49" s="411"/>
      <c r="R49" s="235"/>
      <c r="S49" s="429"/>
      <c r="T49" s="235"/>
      <c r="U49" s="411"/>
      <c r="V49" s="411" t="str">
        <f t="shared" si="1"/>
        <v>yes</v>
      </c>
      <c r="W49" s="236"/>
      <c r="X49" s="398"/>
      <c r="Y49" s="152"/>
      <c r="Z49" s="152"/>
      <c r="AA49" s="233"/>
      <c r="AB49" s="303"/>
      <c r="AC49" s="242"/>
      <c r="AD49" s="237"/>
      <c r="AE49" s="237"/>
      <c r="AF49" s="238" t="str">
        <f t="shared" si="2"/>
        <v/>
      </c>
      <c r="AG49" s="291"/>
      <c r="AH49" s="239"/>
      <c r="AI49" s="291"/>
      <c r="AJ49" s="239"/>
      <c r="AK49" s="291" t="str">
        <f t="shared" si="3"/>
        <v/>
      </c>
      <c r="AL49" s="239"/>
      <c r="AM49" s="239"/>
      <c r="AN49" s="239"/>
      <c r="AO49" s="315"/>
      <c r="AP49" s="302" t="str">
        <f t="shared" si="4"/>
        <v>.</v>
      </c>
      <c r="AQ49" s="336"/>
      <c r="AR49" s="189"/>
      <c r="AS49" s="172"/>
      <c r="AT49" s="158"/>
      <c r="AU49" s="158"/>
      <c r="AV49" s="196"/>
    </row>
    <row r="50" spans="1:48" ht="42.65" customHeight="1" x14ac:dyDescent="0.25">
      <c r="A50" s="132" t="str">
        <f>MID(E50,FIND("(Q",E50)+1,8)</f>
        <v>Q8d.1.6a</v>
      </c>
      <c r="B50" s="132" t="s">
        <v>535</v>
      </c>
      <c r="C50" s="128"/>
      <c r="D50" s="26"/>
      <c r="E50" s="562" t="s">
        <v>839</v>
      </c>
      <c r="F50" s="562"/>
      <c r="G50" s="562"/>
      <c r="H50" s="562"/>
      <c r="I50" s="415"/>
      <c r="J50" s="420"/>
      <c r="K50" s="467"/>
      <c r="L50" s="467"/>
      <c r="M50" s="468"/>
      <c r="N50" s="267" t="s">
        <v>0</v>
      </c>
      <c r="O50" s="429" t="str">
        <f t="shared" si="7"/>
        <v>New question introduced in 2023 - Please answer this question for the year of the previous update in Column P</v>
      </c>
      <c r="P50" s="248"/>
      <c r="Q50" s="411"/>
      <c r="R50" s="235"/>
      <c r="S50" s="429"/>
      <c r="T50" s="235"/>
      <c r="U50" s="248"/>
      <c r="V50" s="411" t="str">
        <f t="shared" si="1"/>
        <v/>
      </c>
      <c r="W50" s="236"/>
      <c r="X50" s="398"/>
      <c r="Y50" s="152"/>
      <c r="Z50" s="152"/>
      <c r="AA50" s="233"/>
      <c r="AB50" s="303"/>
      <c r="AC50" s="242"/>
      <c r="AD50" s="238"/>
      <c r="AE50" s="238"/>
      <c r="AF50" s="238" t="str">
        <f t="shared" si="2"/>
        <v/>
      </c>
      <c r="AG50" s="291"/>
      <c r="AH50" s="239"/>
      <c r="AI50" s="291"/>
      <c r="AJ50" s="239"/>
      <c r="AK50" s="291" t="str">
        <f t="shared" si="3"/>
        <v/>
      </c>
      <c r="AL50" s="239"/>
      <c r="AM50" s="239"/>
      <c r="AN50" s="239"/>
      <c r="AO50" s="315"/>
      <c r="AP50" s="302" t="str">
        <f t="shared" si="4"/>
        <v>.</v>
      </c>
      <c r="AQ50" s="336"/>
      <c r="AR50" s="189"/>
      <c r="AS50" s="172"/>
      <c r="AT50" s="158"/>
      <c r="AU50" s="158"/>
      <c r="AV50" s="196"/>
    </row>
    <row r="51" spans="1:48" ht="51.75" customHeight="1" x14ac:dyDescent="0.25">
      <c r="A51" s="128"/>
      <c r="B51" s="132"/>
      <c r="C51" s="128"/>
      <c r="D51" s="597" t="s">
        <v>641</v>
      </c>
      <c r="E51" s="598"/>
      <c r="F51" s="598"/>
      <c r="G51" s="598"/>
      <c r="H51" s="598"/>
      <c r="I51" s="407" t="s">
        <v>1045</v>
      </c>
      <c r="J51" s="471"/>
      <c r="K51" s="472"/>
      <c r="L51" s="472"/>
      <c r="M51" s="461"/>
      <c r="N51" s="396" t="s">
        <v>0</v>
      </c>
      <c r="O51" s="152"/>
      <c r="P51" s="70"/>
      <c r="Q51" s="152"/>
      <c r="R51" s="70"/>
      <c r="S51" s="152"/>
      <c r="T51" s="70"/>
      <c r="U51" s="70"/>
      <c r="V51" s="157"/>
      <c r="W51" s="72"/>
      <c r="X51" s="398"/>
      <c r="Y51" s="152"/>
      <c r="Z51" s="152"/>
      <c r="AA51" s="233"/>
      <c r="AB51" s="345"/>
      <c r="AC51" s="241"/>
      <c r="AD51" s="290"/>
      <c r="AE51" s="157"/>
      <c r="AF51" s="157"/>
      <c r="AG51" s="278"/>
      <c r="AH51" s="156"/>
      <c r="AI51" s="278"/>
      <c r="AJ51" s="156"/>
      <c r="AK51" s="278"/>
      <c r="AL51" s="156"/>
      <c r="AM51" s="156"/>
      <c r="AN51" s="156"/>
      <c r="AO51" s="312"/>
      <c r="AP51" s="299"/>
      <c r="AQ51" s="335"/>
      <c r="AR51" s="189"/>
      <c r="AS51" s="172"/>
      <c r="AT51" s="158"/>
      <c r="AU51" s="158"/>
      <c r="AV51" s="196"/>
    </row>
    <row r="52" spans="1:48" ht="47.15" customHeight="1" x14ac:dyDescent="0.25">
      <c r="A52" s="132" t="str">
        <f t="shared" ref="A52" si="8">MID(E52,FIND("(Q",E52)+1,7)</f>
        <v>Q8d.2.1</v>
      </c>
      <c r="B52" s="132" t="s">
        <v>59</v>
      </c>
      <c r="C52" s="29" t="s">
        <v>967</v>
      </c>
      <c r="D52" s="418"/>
      <c r="E52" s="562" t="s">
        <v>970</v>
      </c>
      <c r="F52" s="562"/>
      <c r="G52" s="562"/>
      <c r="H52" s="562"/>
      <c r="I52" s="160"/>
      <c r="J52" s="471"/>
      <c r="K52" s="472"/>
      <c r="L52" s="472"/>
      <c r="M52" s="461"/>
      <c r="N52" s="267" t="s">
        <v>20</v>
      </c>
      <c r="O52" s="429" t="str">
        <f t="shared" si="7"/>
        <v/>
      </c>
      <c r="P52" s="248"/>
      <c r="Q52" s="411"/>
      <c r="R52" s="235"/>
      <c r="S52" s="429"/>
      <c r="T52" s="235"/>
      <c r="U52" s="248"/>
      <c r="V52" s="411" t="str">
        <f t="shared" si="1"/>
        <v>yes</v>
      </c>
      <c r="W52" s="249"/>
      <c r="X52" s="398"/>
      <c r="Y52" s="152"/>
      <c r="Z52" s="152"/>
      <c r="AA52" s="233"/>
      <c r="AB52" s="384"/>
      <c r="AC52" s="287"/>
      <c r="AD52" s="251"/>
      <c r="AE52" s="252"/>
      <c r="AF52" s="238" t="str">
        <f t="shared" si="2"/>
        <v/>
      </c>
      <c r="AG52" s="306"/>
      <c r="AH52" s="251"/>
      <c r="AI52" s="306"/>
      <c r="AJ52" s="251"/>
      <c r="AK52" s="291" t="str">
        <f t="shared" si="3"/>
        <v/>
      </c>
      <c r="AL52" s="251"/>
      <c r="AM52" s="251"/>
      <c r="AN52" s="251"/>
      <c r="AO52" s="337"/>
      <c r="AP52" s="302" t="str">
        <f t="shared" si="4"/>
        <v>.</v>
      </c>
      <c r="AQ52" s="338"/>
      <c r="AR52" s="189"/>
      <c r="AS52" s="172"/>
      <c r="AT52" s="158"/>
      <c r="AU52" s="158"/>
      <c r="AV52" s="196"/>
    </row>
    <row r="53" spans="1:48" ht="28.5" customHeight="1" x14ac:dyDescent="0.25">
      <c r="A53" s="132" t="str">
        <f>MID(E53,FIND("(Q",E53)+1,8)</f>
        <v>Q8d.2.1a</v>
      </c>
      <c r="B53" s="132" t="s">
        <v>88</v>
      </c>
      <c r="C53" s="29" t="s">
        <v>968</v>
      </c>
      <c r="D53" s="418"/>
      <c r="E53" s="564" t="s">
        <v>1029</v>
      </c>
      <c r="F53" s="564"/>
      <c r="G53" s="564"/>
      <c r="H53" s="564"/>
      <c r="I53" s="160"/>
      <c r="J53" s="471"/>
      <c r="K53" s="472"/>
      <c r="L53" s="472"/>
      <c r="M53" s="461"/>
      <c r="N53" s="267" t="s">
        <v>1224</v>
      </c>
      <c r="O53" s="429" t="str">
        <f t="shared" si="7"/>
        <v/>
      </c>
      <c r="P53" s="248"/>
      <c r="Q53" s="411"/>
      <c r="R53" s="235"/>
      <c r="S53" s="429"/>
      <c r="T53" s="235"/>
      <c r="U53" s="248"/>
      <c r="V53" s="411" t="str">
        <f t="shared" si="1"/>
        <v>https://www.legislation.nsw.gov.au/#/view/act/2003/89/part3/div1/sec16</v>
      </c>
      <c r="W53" s="249"/>
      <c r="X53" s="398"/>
      <c r="Y53" s="152"/>
      <c r="Z53" s="152"/>
      <c r="AA53" s="233"/>
      <c r="AB53" s="384"/>
      <c r="AC53" s="287"/>
      <c r="AD53" s="251"/>
      <c r="AE53" s="252"/>
      <c r="AF53" s="238" t="str">
        <f t="shared" si="2"/>
        <v/>
      </c>
      <c r="AG53" s="306"/>
      <c r="AH53" s="251"/>
      <c r="AI53" s="306"/>
      <c r="AJ53" s="251"/>
      <c r="AK53" s="291" t="str">
        <f t="shared" si="3"/>
        <v/>
      </c>
      <c r="AL53" s="251"/>
      <c r="AM53" s="251"/>
      <c r="AN53" s="251"/>
      <c r="AO53" s="337"/>
      <c r="AP53" s="302" t="str">
        <f t="shared" si="4"/>
        <v>.</v>
      </c>
      <c r="AQ53" s="338"/>
      <c r="AR53" s="189"/>
      <c r="AS53" s="172"/>
      <c r="AT53" s="158"/>
      <c r="AU53" s="158"/>
      <c r="AV53" s="196"/>
    </row>
    <row r="54" spans="1:48" ht="205" customHeight="1" x14ac:dyDescent="0.25">
      <c r="A54" s="132" t="str">
        <f>MID(E54,FIND("(Q",E54)+1,7)</f>
        <v>Q8d.2.2</v>
      </c>
      <c r="B54" s="132" t="s">
        <v>60</v>
      </c>
      <c r="C54" s="128"/>
      <c r="D54" s="26"/>
      <c r="E54" s="562" t="s">
        <v>971</v>
      </c>
      <c r="F54" s="562"/>
      <c r="G54" s="562"/>
      <c r="H54" s="562"/>
      <c r="I54" s="591" t="s">
        <v>1087</v>
      </c>
      <c r="J54" s="520"/>
      <c r="K54" s="521"/>
      <c r="L54" s="521"/>
      <c r="M54" s="522"/>
      <c r="N54" s="267" t="s">
        <v>0</v>
      </c>
      <c r="O54" s="429" t="str">
        <f t="shared" si="7"/>
        <v>New question introduced in 2023 - Please answer this question for the year of the previous update in Column P</v>
      </c>
      <c r="P54" s="248"/>
      <c r="Q54" s="411"/>
      <c r="R54" s="235"/>
      <c r="S54" s="429"/>
      <c r="T54" s="235"/>
      <c r="U54" s="411"/>
      <c r="V54" s="411" t="str">
        <f t="shared" si="1"/>
        <v/>
      </c>
      <c r="W54" s="236"/>
      <c r="X54" s="398"/>
      <c r="Y54" s="152"/>
      <c r="Z54" s="152"/>
      <c r="AA54" s="233"/>
      <c r="AB54" s="303"/>
      <c r="AC54" s="242"/>
      <c r="AD54" s="237"/>
      <c r="AE54" s="237"/>
      <c r="AF54" s="238" t="str">
        <f t="shared" si="2"/>
        <v/>
      </c>
      <c r="AG54" s="291"/>
      <c r="AH54" s="239"/>
      <c r="AI54" s="291"/>
      <c r="AJ54" s="239"/>
      <c r="AK54" s="291" t="str">
        <f t="shared" si="3"/>
        <v/>
      </c>
      <c r="AL54" s="239"/>
      <c r="AM54" s="239"/>
      <c r="AN54" s="239"/>
      <c r="AO54" s="315"/>
      <c r="AP54" s="302" t="str">
        <f t="shared" si="4"/>
        <v>.</v>
      </c>
      <c r="AQ54" s="336"/>
      <c r="AR54" s="189"/>
      <c r="AS54" s="172"/>
      <c r="AT54" s="158"/>
      <c r="AU54" s="158"/>
      <c r="AV54" s="196"/>
    </row>
    <row r="55" spans="1:48" ht="34.5" x14ac:dyDescent="0.25">
      <c r="A55" s="132" t="str">
        <f>MID(E55,FIND("(Q",E55)+1,8)</f>
        <v>Q8d.2.2a</v>
      </c>
      <c r="B55" s="132" t="s">
        <v>88</v>
      </c>
      <c r="C55" s="128" t="s">
        <v>419</v>
      </c>
      <c r="D55" s="26"/>
      <c r="E55" s="564" t="s">
        <v>972</v>
      </c>
      <c r="F55" s="564"/>
      <c r="G55" s="564"/>
      <c r="H55" s="564"/>
      <c r="I55" s="591"/>
      <c r="J55" s="420"/>
      <c r="K55" s="467"/>
      <c r="L55" s="467"/>
      <c r="M55" s="468"/>
      <c r="N55" s="267" t="s">
        <v>1225</v>
      </c>
      <c r="O55" s="429" t="str">
        <f t="shared" ref="O55" si="9">IF(OR(B55="NI",B55="N"),"New question introduced in 2023 - Please answer this question for the year of the previous update in Column P",IF(B55="EC","Small changes were made to the question. Take extra care when validating the response in Column N. If necessary, please change your answer in Column P",""))</f>
        <v/>
      </c>
      <c r="P55" s="248"/>
      <c r="Q55" s="411"/>
      <c r="R55" s="235"/>
      <c r="S55" s="429"/>
      <c r="T55" s="235"/>
      <c r="U55" s="411"/>
      <c r="V55" s="411" t="str">
        <f t="shared" si="1"/>
        <v>https://www.architects.nsw.gov.au/register-architects/getting-registered</v>
      </c>
      <c r="W55" s="236"/>
      <c r="X55" s="398"/>
      <c r="Y55" s="152"/>
      <c r="Z55" s="152"/>
      <c r="AA55" s="233"/>
      <c r="AB55" s="303"/>
      <c r="AC55" s="242"/>
      <c r="AD55" s="237"/>
      <c r="AE55" s="237"/>
      <c r="AF55" s="238" t="str">
        <f t="shared" si="2"/>
        <v/>
      </c>
      <c r="AG55" s="291"/>
      <c r="AH55" s="239"/>
      <c r="AI55" s="291"/>
      <c r="AJ55" s="239"/>
      <c r="AK55" s="291" t="str">
        <f t="shared" si="3"/>
        <v/>
      </c>
      <c r="AL55" s="239"/>
      <c r="AM55" s="239"/>
      <c r="AN55" s="239"/>
      <c r="AO55" s="315"/>
      <c r="AP55" s="302" t="str">
        <f t="shared" si="4"/>
        <v>.</v>
      </c>
      <c r="AQ55" s="336"/>
      <c r="AR55" s="189"/>
      <c r="AS55" s="172"/>
      <c r="AT55" s="158"/>
      <c r="AU55" s="158"/>
      <c r="AV55" s="196"/>
    </row>
    <row r="56" spans="1:48" ht="264.75" customHeight="1" x14ac:dyDescent="0.25">
      <c r="A56" s="132" t="str">
        <f>MID(E56,FIND("(Q",E56)+1,7)</f>
        <v>Q8d.2.3</v>
      </c>
      <c r="B56" s="132" t="s">
        <v>61</v>
      </c>
      <c r="C56" s="133" t="s">
        <v>423</v>
      </c>
      <c r="D56" s="26"/>
      <c r="E56" s="562" t="s">
        <v>973</v>
      </c>
      <c r="F56" s="562"/>
      <c r="G56" s="562"/>
      <c r="H56" s="562"/>
      <c r="I56" s="584" t="s">
        <v>1044</v>
      </c>
      <c r="J56" s="473"/>
      <c r="K56" s="474"/>
      <c r="L56" s="474"/>
      <c r="M56" s="475"/>
      <c r="N56" s="267" t="s">
        <v>232</v>
      </c>
      <c r="O56" s="248" t="s">
        <v>902</v>
      </c>
      <c r="P56" s="248"/>
      <c r="Q56" s="411"/>
      <c r="R56" s="235"/>
      <c r="S56" s="429"/>
      <c r="T56" s="235"/>
      <c r="U56" s="411"/>
      <c r="V56" s="411" t="str">
        <f t="shared" si="1"/>
        <v>no restrictions on legal form</v>
      </c>
      <c r="W56" s="236"/>
      <c r="X56" s="398"/>
      <c r="Y56" s="152"/>
      <c r="Z56" s="152"/>
      <c r="AA56" s="233"/>
      <c r="AB56" s="303"/>
      <c r="AC56" s="242"/>
      <c r="AD56" s="237"/>
      <c r="AE56" s="237"/>
      <c r="AF56" s="238" t="str">
        <f t="shared" si="2"/>
        <v/>
      </c>
      <c r="AG56" s="291"/>
      <c r="AH56" s="239"/>
      <c r="AI56" s="291"/>
      <c r="AJ56" s="239"/>
      <c r="AK56" s="291" t="str">
        <f t="shared" si="3"/>
        <v/>
      </c>
      <c r="AL56" s="239"/>
      <c r="AM56" s="239"/>
      <c r="AN56" s="239"/>
      <c r="AO56" s="315"/>
      <c r="AP56" s="302" t="str">
        <f t="shared" si="4"/>
        <v>.</v>
      </c>
      <c r="AQ56" s="336"/>
      <c r="AR56" s="189"/>
      <c r="AS56" s="172"/>
      <c r="AT56" s="158"/>
      <c r="AU56" s="158"/>
      <c r="AV56" s="196"/>
    </row>
    <row r="57" spans="1:48" ht="225.75" customHeight="1" x14ac:dyDescent="0.25">
      <c r="A57" s="132" t="str">
        <f>MID(E57,FIND("(Q",E57)+1,8)</f>
        <v>Q8d.2.3a</v>
      </c>
      <c r="B57" s="132" t="s">
        <v>88</v>
      </c>
      <c r="C57" s="128" t="s">
        <v>424</v>
      </c>
      <c r="D57" s="26"/>
      <c r="E57" s="564" t="s">
        <v>974</v>
      </c>
      <c r="F57" s="564"/>
      <c r="G57" s="564"/>
      <c r="H57" s="564"/>
      <c r="I57" s="584"/>
      <c r="J57" s="476"/>
      <c r="K57" s="477"/>
      <c r="L57" s="477"/>
      <c r="M57" s="463"/>
      <c r="N57" s="267" t="s">
        <v>1209</v>
      </c>
      <c r="O57" s="429" t="str">
        <f t="shared" ref="O57:O64" si="10">IF(OR(B57="NI",B57="N"),"New question introduced in 2023 - Please answer this question for the year of the previous update in Column P",IF(B57="EC","Small changes were made to the question. Take extra care when validating the response in Column N. If necessary, please change your answer in Column P",""))</f>
        <v/>
      </c>
      <c r="P57" s="248"/>
      <c r="Q57" s="411"/>
      <c r="R57" s="235"/>
      <c r="S57" s="429"/>
      <c r="T57" s="235"/>
      <c r="U57" s="411"/>
      <c r="V57" s="411" t="str">
        <f t="shared" si="1"/>
        <v>.</v>
      </c>
      <c r="W57" s="236"/>
      <c r="X57" s="398"/>
      <c r="Y57" s="152"/>
      <c r="Z57" s="152"/>
      <c r="AA57" s="233"/>
      <c r="AB57" s="303"/>
      <c r="AC57" s="242"/>
      <c r="AD57" s="237"/>
      <c r="AE57" s="237"/>
      <c r="AF57" s="238" t="str">
        <f t="shared" si="2"/>
        <v/>
      </c>
      <c r="AG57" s="291"/>
      <c r="AH57" s="239"/>
      <c r="AI57" s="291"/>
      <c r="AJ57" s="239"/>
      <c r="AK57" s="291" t="str">
        <f t="shared" si="3"/>
        <v/>
      </c>
      <c r="AL57" s="239"/>
      <c r="AM57" s="239"/>
      <c r="AN57" s="239"/>
      <c r="AO57" s="315"/>
      <c r="AP57" s="302" t="str">
        <f t="shared" si="4"/>
        <v>.</v>
      </c>
      <c r="AQ57" s="336"/>
      <c r="AR57" s="189"/>
      <c r="AS57" s="172"/>
      <c r="AT57" s="158"/>
      <c r="AU57" s="158"/>
      <c r="AV57" s="196"/>
    </row>
    <row r="58" spans="1:48" ht="126" customHeight="1" x14ac:dyDescent="0.25">
      <c r="A58" s="132" t="str">
        <f>MID(E58,FIND("(Q",E58)+1,7)</f>
        <v>Q8d.2.4</v>
      </c>
      <c r="B58" s="132" t="s">
        <v>59</v>
      </c>
      <c r="C58" s="132" t="s">
        <v>425</v>
      </c>
      <c r="D58" s="26" t="s">
        <v>0</v>
      </c>
      <c r="E58" s="562" t="s">
        <v>975</v>
      </c>
      <c r="F58" s="562"/>
      <c r="G58" s="562"/>
      <c r="H58" s="562"/>
      <c r="I58" s="433" t="s">
        <v>1098</v>
      </c>
      <c r="J58" s="420"/>
      <c r="K58" s="467"/>
      <c r="L58" s="467"/>
      <c r="M58" s="468"/>
      <c r="N58" s="267" t="s">
        <v>734</v>
      </c>
      <c r="O58" s="429" t="str">
        <f t="shared" si="10"/>
        <v/>
      </c>
      <c r="P58" s="248"/>
      <c r="Q58" s="411"/>
      <c r="R58" s="235"/>
      <c r="S58" s="429"/>
      <c r="T58" s="235"/>
      <c r="U58" s="411"/>
      <c r="V58" s="411" t="str">
        <f t="shared" si="1"/>
        <v>yes, up to 100% of the capital</v>
      </c>
      <c r="W58" s="236"/>
      <c r="X58" s="398"/>
      <c r="Y58" s="152"/>
      <c r="Z58" s="152"/>
      <c r="AA58" s="233"/>
      <c r="AB58" s="303"/>
      <c r="AC58" s="242"/>
      <c r="AD58" s="237"/>
      <c r="AE58" s="237"/>
      <c r="AF58" s="238" t="str">
        <f t="shared" si="2"/>
        <v/>
      </c>
      <c r="AG58" s="291"/>
      <c r="AH58" s="239"/>
      <c r="AI58" s="291"/>
      <c r="AJ58" s="239"/>
      <c r="AK58" s="291" t="str">
        <f t="shared" si="3"/>
        <v/>
      </c>
      <c r="AL58" s="239"/>
      <c r="AM58" s="239"/>
      <c r="AN58" s="239"/>
      <c r="AO58" s="315"/>
      <c r="AP58" s="302" t="str">
        <f t="shared" si="4"/>
        <v>.</v>
      </c>
      <c r="AQ58" s="336"/>
      <c r="AR58" s="189"/>
      <c r="AS58" s="172"/>
      <c r="AT58" s="158"/>
      <c r="AU58" s="158"/>
      <c r="AV58" s="196"/>
    </row>
    <row r="59" spans="1:48" ht="46" x14ac:dyDescent="0.25">
      <c r="A59" s="132" t="str">
        <f>MID(E59,FIND("(Q",E59)+1,7)</f>
        <v>Q8d.2.5</v>
      </c>
      <c r="B59" s="132" t="s">
        <v>59</v>
      </c>
      <c r="C59" s="132" t="s">
        <v>426</v>
      </c>
      <c r="D59" s="26"/>
      <c r="E59" s="562" t="s">
        <v>976</v>
      </c>
      <c r="F59" s="562"/>
      <c r="G59" s="562"/>
      <c r="H59" s="562"/>
      <c r="I59" s="433" t="s">
        <v>792</v>
      </c>
      <c r="J59" s="420"/>
      <c r="K59" s="467"/>
      <c r="L59" s="467"/>
      <c r="M59" s="468"/>
      <c r="N59" s="267" t="s">
        <v>211</v>
      </c>
      <c r="O59" s="429" t="str">
        <f t="shared" si="10"/>
        <v/>
      </c>
      <c r="P59" s="248"/>
      <c r="Q59" s="411"/>
      <c r="R59" s="235"/>
      <c r="S59" s="429"/>
      <c r="T59" s="235"/>
      <c r="U59" s="411"/>
      <c r="V59" s="411" t="str">
        <f t="shared" si="1"/>
        <v>any firm can have an interest in an architectural firm that covers more than 49% of the capital</v>
      </c>
      <c r="W59" s="236"/>
      <c r="X59" s="398"/>
      <c r="Y59" s="152"/>
      <c r="Z59" s="152"/>
      <c r="AA59" s="233"/>
      <c r="AB59" s="303"/>
      <c r="AC59" s="242"/>
      <c r="AD59" s="237"/>
      <c r="AE59" s="237"/>
      <c r="AF59" s="238" t="str">
        <f t="shared" si="2"/>
        <v/>
      </c>
      <c r="AG59" s="291"/>
      <c r="AH59" s="239"/>
      <c r="AI59" s="291"/>
      <c r="AJ59" s="239"/>
      <c r="AK59" s="291" t="str">
        <f t="shared" si="3"/>
        <v/>
      </c>
      <c r="AL59" s="239"/>
      <c r="AM59" s="239"/>
      <c r="AN59" s="239"/>
      <c r="AO59" s="315"/>
      <c r="AP59" s="302" t="str">
        <f t="shared" si="4"/>
        <v>.</v>
      </c>
      <c r="AQ59" s="336"/>
      <c r="AR59" s="189"/>
      <c r="AS59" s="172"/>
      <c r="AT59" s="158"/>
      <c r="AU59" s="158"/>
      <c r="AV59" s="196"/>
    </row>
    <row r="60" spans="1:48" ht="30" customHeight="1" x14ac:dyDescent="0.25">
      <c r="A60" s="132" t="str">
        <f>MID(E60,FIND("(Q",E60)+1,8)</f>
        <v>Q8d.2.5a</v>
      </c>
      <c r="B60" s="132" t="s">
        <v>88</v>
      </c>
      <c r="C60" s="129" t="s">
        <v>427</v>
      </c>
      <c r="D60" s="26"/>
      <c r="E60" s="564" t="s">
        <v>977</v>
      </c>
      <c r="F60" s="564"/>
      <c r="G60" s="564"/>
      <c r="H60" s="564"/>
      <c r="I60" s="414"/>
      <c r="J60" s="469"/>
      <c r="K60" s="470"/>
      <c r="L60" s="470"/>
      <c r="M60" s="458"/>
      <c r="N60" s="267" t="s">
        <v>1209</v>
      </c>
      <c r="O60" s="429" t="str">
        <f t="shared" si="10"/>
        <v/>
      </c>
      <c r="P60" s="248"/>
      <c r="Q60" s="411"/>
      <c r="R60" s="235"/>
      <c r="S60" s="429"/>
      <c r="T60" s="235"/>
      <c r="U60" s="411"/>
      <c r="V60" s="411" t="str">
        <f t="shared" si="1"/>
        <v>.</v>
      </c>
      <c r="W60" s="236"/>
      <c r="X60" s="398"/>
      <c r="Y60" s="152"/>
      <c r="Z60" s="152"/>
      <c r="AA60" s="233"/>
      <c r="AB60" s="303"/>
      <c r="AC60" s="242"/>
      <c r="AD60" s="237"/>
      <c r="AE60" s="237"/>
      <c r="AF60" s="238" t="str">
        <f t="shared" si="2"/>
        <v/>
      </c>
      <c r="AG60" s="291"/>
      <c r="AH60" s="239"/>
      <c r="AI60" s="291"/>
      <c r="AJ60" s="239"/>
      <c r="AK60" s="291" t="str">
        <f t="shared" si="3"/>
        <v/>
      </c>
      <c r="AL60" s="239"/>
      <c r="AM60" s="239"/>
      <c r="AN60" s="239"/>
      <c r="AO60" s="315"/>
      <c r="AP60" s="302" t="str">
        <f t="shared" si="4"/>
        <v>.</v>
      </c>
      <c r="AQ60" s="336"/>
      <c r="AR60" s="189"/>
      <c r="AS60" s="172"/>
      <c r="AT60" s="158"/>
      <c r="AU60" s="158"/>
      <c r="AV60" s="196"/>
    </row>
    <row r="61" spans="1:48" ht="97.5" customHeight="1" x14ac:dyDescent="0.25">
      <c r="A61" s="132" t="str">
        <f>MID(E61,FIND("(Q",E61)+1,7)</f>
        <v>Q8d.2.6</v>
      </c>
      <c r="B61" s="132" t="s">
        <v>59</v>
      </c>
      <c r="C61" s="129" t="s">
        <v>428</v>
      </c>
      <c r="D61" s="26"/>
      <c r="E61" s="562" t="s">
        <v>978</v>
      </c>
      <c r="F61" s="562"/>
      <c r="G61" s="562"/>
      <c r="H61" s="562"/>
      <c r="I61" s="434" t="s">
        <v>1046</v>
      </c>
      <c r="J61" s="469"/>
      <c r="K61" s="470"/>
      <c r="L61" s="470"/>
      <c r="M61" s="458"/>
      <c r="N61" s="267" t="s">
        <v>737</v>
      </c>
      <c r="O61" s="429" t="str">
        <f t="shared" si="10"/>
        <v/>
      </c>
      <c r="P61" s="248"/>
      <c r="Q61" s="411"/>
      <c r="R61" s="235"/>
      <c r="S61" s="429"/>
      <c r="T61" s="235"/>
      <c r="U61" s="411"/>
      <c r="V61" s="411" t="str">
        <f t="shared" si="1"/>
        <v>yes, up to 100% of the voting rights</v>
      </c>
      <c r="W61" s="236"/>
      <c r="X61" s="398"/>
      <c r="Y61" s="152"/>
      <c r="Z61" s="152"/>
      <c r="AA61" s="233"/>
      <c r="AB61" s="303"/>
      <c r="AC61" s="242"/>
      <c r="AD61" s="237"/>
      <c r="AE61" s="237"/>
      <c r="AF61" s="238" t="str">
        <f t="shared" si="2"/>
        <v/>
      </c>
      <c r="AG61" s="291"/>
      <c r="AH61" s="239"/>
      <c r="AI61" s="291"/>
      <c r="AJ61" s="239"/>
      <c r="AK61" s="291" t="str">
        <f t="shared" si="3"/>
        <v/>
      </c>
      <c r="AL61" s="239"/>
      <c r="AM61" s="239"/>
      <c r="AN61" s="239"/>
      <c r="AO61" s="315"/>
      <c r="AP61" s="302" t="str">
        <f t="shared" si="4"/>
        <v>.</v>
      </c>
      <c r="AQ61" s="336"/>
      <c r="AR61" s="189"/>
      <c r="AS61" s="172"/>
      <c r="AT61" s="158"/>
      <c r="AU61" s="158"/>
      <c r="AV61" s="196"/>
    </row>
    <row r="62" spans="1:48" ht="40" customHeight="1" x14ac:dyDescent="0.25">
      <c r="A62" s="132" t="str">
        <f>MID(E62,FIND("(Q",E62)+1,7)</f>
        <v>Q8d.2.7</v>
      </c>
      <c r="B62" s="132" t="s">
        <v>59</v>
      </c>
      <c r="C62" s="129" t="s">
        <v>429</v>
      </c>
      <c r="D62" s="26"/>
      <c r="E62" s="562" t="s">
        <v>979</v>
      </c>
      <c r="F62" s="562"/>
      <c r="G62" s="562"/>
      <c r="H62" s="562"/>
      <c r="I62" s="434" t="s">
        <v>1047</v>
      </c>
      <c r="J62" s="469"/>
      <c r="K62" s="470"/>
      <c r="L62" s="470"/>
      <c r="M62" s="458"/>
      <c r="N62" s="267" t="s">
        <v>206</v>
      </c>
      <c r="O62" s="429" t="str">
        <f t="shared" si="10"/>
        <v/>
      </c>
      <c r="P62" s="248"/>
      <c r="Q62" s="411"/>
      <c r="R62" s="235"/>
      <c r="S62" s="429"/>
      <c r="T62" s="235"/>
      <c r="U62" s="411"/>
      <c r="V62" s="411" t="str">
        <f t="shared" si="1"/>
        <v>any firm can have more than 49% of voting rights in an architectural firm</v>
      </c>
      <c r="W62" s="236"/>
      <c r="X62" s="398"/>
      <c r="Y62" s="152"/>
      <c r="Z62" s="152"/>
      <c r="AA62" s="233"/>
      <c r="AB62" s="303"/>
      <c r="AC62" s="242"/>
      <c r="AD62" s="237"/>
      <c r="AE62" s="237"/>
      <c r="AF62" s="238" t="str">
        <f t="shared" si="2"/>
        <v/>
      </c>
      <c r="AG62" s="291"/>
      <c r="AH62" s="239"/>
      <c r="AI62" s="291"/>
      <c r="AJ62" s="239"/>
      <c r="AK62" s="291" t="str">
        <f t="shared" si="3"/>
        <v/>
      </c>
      <c r="AL62" s="239"/>
      <c r="AM62" s="239"/>
      <c r="AN62" s="239"/>
      <c r="AO62" s="315"/>
      <c r="AP62" s="302" t="str">
        <f t="shared" si="4"/>
        <v>.</v>
      </c>
      <c r="AQ62" s="336"/>
      <c r="AR62" s="189"/>
      <c r="AS62" s="172"/>
      <c r="AT62" s="158"/>
      <c r="AU62" s="158"/>
      <c r="AV62" s="196"/>
    </row>
    <row r="63" spans="1:48" ht="27.75" customHeight="1" x14ac:dyDescent="0.25">
      <c r="A63" s="132" t="str">
        <f>MID(E63,FIND("(Q",E63)+1,8)</f>
        <v>Q8d.2.7a</v>
      </c>
      <c r="B63" s="132" t="s">
        <v>88</v>
      </c>
      <c r="C63" s="129" t="s">
        <v>430</v>
      </c>
      <c r="D63" s="26"/>
      <c r="E63" s="564" t="s">
        <v>980</v>
      </c>
      <c r="F63" s="564"/>
      <c r="G63" s="564"/>
      <c r="H63" s="564"/>
      <c r="I63" s="414"/>
      <c r="J63" s="469"/>
      <c r="K63" s="470"/>
      <c r="L63" s="470"/>
      <c r="M63" s="458"/>
      <c r="N63" s="267" t="s">
        <v>1209</v>
      </c>
      <c r="O63" s="429" t="str">
        <f t="shared" si="10"/>
        <v/>
      </c>
      <c r="P63" s="248"/>
      <c r="Q63" s="411"/>
      <c r="R63" s="235"/>
      <c r="S63" s="429"/>
      <c r="T63" s="235"/>
      <c r="U63" s="411"/>
      <c r="V63" s="411" t="str">
        <f t="shared" si="1"/>
        <v>.</v>
      </c>
      <c r="W63" s="236"/>
      <c r="X63" s="398"/>
      <c r="Y63" s="152"/>
      <c r="Z63" s="152"/>
      <c r="AA63" s="233"/>
      <c r="AB63" s="303"/>
      <c r="AC63" s="242"/>
      <c r="AD63" s="237"/>
      <c r="AE63" s="237"/>
      <c r="AF63" s="238" t="str">
        <f t="shared" si="2"/>
        <v/>
      </c>
      <c r="AG63" s="291"/>
      <c r="AH63" s="239"/>
      <c r="AI63" s="291"/>
      <c r="AJ63" s="239"/>
      <c r="AK63" s="291" t="str">
        <f t="shared" si="3"/>
        <v/>
      </c>
      <c r="AL63" s="239"/>
      <c r="AM63" s="239"/>
      <c r="AN63" s="239"/>
      <c r="AO63" s="315"/>
      <c r="AP63" s="302" t="str">
        <f t="shared" si="4"/>
        <v>.</v>
      </c>
      <c r="AQ63" s="336"/>
      <c r="AR63" s="194"/>
      <c r="AS63" s="163"/>
      <c r="AT63" s="154"/>
      <c r="AU63" s="154"/>
      <c r="AV63" s="74"/>
    </row>
    <row r="64" spans="1:48" ht="38.25" customHeight="1" x14ac:dyDescent="0.25">
      <c r="A64" s="132" t="str">
        <f>MID(E64,FIND("(Q",E64)+1,7)</f>
        <v>Q8d.2.8</v>
      </c>
      <c r="B64" s="132" t="s">
        <v>59</v>
      </c>
      <c r="C64" s="133" t="s">
        <v>431</v>
      </c>
      <c r="D64" s="26" t="s">
        <v>0</v>
      </c>
      <c r="E64" s="562" t="s">
        <v>981</v>
      </c>
      <c r="F64" s="562"/>
      <c r="G64" s="562"/>
      <c r="H64" s="562"/>
      <c r="I64" s="637" t="s">
        <v>1064</v>
      </c>
      <c r="J64" s="396"/>
      <c r="K64" s="304"/>
      <c r="L64" s="304"/>
      <c r="M64" s="159"/>
      <c r="N64" s="267" t="s">
        <v>1</v>
      </c>
      <c r="O64" s="429" t="str">
        <f t="shared" si="10"/>
        <v/>
      </c>
      <c r="P64" s="248"/>
      <c r="Q64" s="411"/>
      <c r="R64" s="235"/>
      <c r="S64" s="429"/>
      <c r="T64" s="235"/>
      <c r="U64" s="411"/>
      <c r="V64" s="411" t="str">
        <f t="shared" si="1"/>
        <v>no</v>
      </c>
      <c r="W64" s="236"/>
      <c r="X64" s="398"/>
      <c r="Y64" s="152"/>
      <c r="Z64" s="152"/>
      <c r="AA64" s="233"/>
      <c r="AB64" s="303"/>
      <c r="AC64" s="242"/>
      <c r="AD64" s="237"/>
      <c r="AE64" s="237"/>
      <c r="AF64" s="238" t="str">
        <f t="shared" si="2"/>
        <v/>
      </c>
      <c r="AG64" s="291"/>
      <c r="AH64" s="239"/>
      <c r="AI64" s="291"/>
      <c r="AJ64" s="239"/>
      <c r="AK64" s="291" t="str">
        <f t="shared" si="3"/>
        <v/>
      </c>
      <c r="AL64" s="239"/>
      <c r="AM64" s="239"/>
      <c r="AN64" s="239"/>
      <c r="AO64" s="315"/>
      <c r="AP64" s="302" t="str">
        <f t="shared" si="4"/>
        <v>.</v>
      </c>
      <c r="AQ64" s="336"/>
      <c r="AR64" s="189"/>
      <c r="AS64" s="172"/>
      <c r="AT64" s="158"/>
      <c r="AU64" s="158"/>
      <c r="AV64" s="196"/>
    </row>
    <row r="65" spans="1:48" ht="32.15" customHeight="1" x14ac:dyDescent="0.25">
      <c r="A65" s="132"/>
      <c r="B65" s="132"/>
      <c r="C65" s="128"/>
      <c r="D65" s="26"/>
      <c r="E65" s="14"/>
      <c r="F65" s="619" t="s">
        <v>982</v>
      </c>
      <c r="G65" s="619"/>
      <c r="H65" s="619"/>
      <c r="I65" s="637"/>
      <c r="J65" s="420"/>
      <c r="K65" s="467"/>
      <c r="L65" s="467"/>
      <c r="M65" s="468"/>
      <c r="N65" s="396" t="s">
        <v>0</v>
      </c>
      <c r="O65" s="152"/>
      <c r="P65" s="41"/>
      <c r="Q65" s="304"/>
      <c r="R65" s="41"/>
      <c r="S65" s="304"/>
      <c r="T65" s="41"/>
      <c r="U65" s="41"/>
      <c r="V65" s="157"/>
      <c r="W65" s="72"/>
      <c r="X65" s="398"/>
      <c r="Y65" s="152"/>
      <c r="Z65" s="152"/>
      <c r="AA65" s="233"/>
      <c r="AB65" s="363"/>
      <c r="AC65" s="241"/>
      <c r="AD65" s="278"/>
      <c r="AE65" s="157"/>
      <c r="AF65" s="156"/>
      <c r="AG65" s="278"/>
      <c r="AH65" s="156"/>
      <c r="AI65" s="278"/>
      <c r="AJ65" s="156"/>
      <c r="AK65" s="278"/>
      <c r="AL65" s="156"/>
      <c r="AM65" s="156"/>
      <c r="AN65" s="156"/>
      <c r="AO65" s="312"/>
      <c r="AP65" s="299"/>
      <c r="AQ65" s="335"/>
      <c r="AR65" s="189"/>
      <c r="AS65" s="172"/>
      <c r="AT65" s="158"/>
      <c r="AU65" s="158"/>
      <c r="AV65" s="196"/>
    </row>
    <row r="66" spans="1:48" ht="32.15" customHeight="1" x14ac:dyDescent="0.25">
      <c r="A66" s="132" t="str">
        <f>MID(F$65,FIND("(Q",F$65)+1,8)&amp;"_i"</f>
        <v>Q8d.2.8a_i</v>
      </c>
      <c r="B66" s="132" t="s">
        <v>59</v>
      </c>
      <c r="C66" s="133" t="s">
        <v>432</v>
      </c>
      <c r="D66" s="26" t="s">
        <v>0</v>
      </c>
      <c r="E66" s="14" t="s">
        <v>0</v>
      </c>
      <c r="F66" s="419"/>
      <c r="G66" s="593" t="s">
        <v>172</v>
      </c>
      <c r="H66" s="593"/>
      <c r="I66" s="637"/>
      <c r="J66" s="420"/>
      <c r="K66" s="467"/>
      <c r="L66" s="467"/>
      <c r="M66" s="468"/>
      <c r="N66" s="267" t="s">
        <v>1212</v>
      </c>
      <c r="O66" s="429" t="str">
        <f t="shared" ref="O66:O76" si="11">IF(OR(B66="NI",B66="N"),"New question introduced in 2023 - Please answer this question for the year of the previous update in Column P",IF(B66="EC","Small changes were made to the question. Take extra care when validating the response in Column N. If necessary, please change your answer in Column P",""))</f>
        <v/>
      </c>
      <c r="P66" s="235"/>
      <c r="Q66" s="429"/>
      <c r="R66" s="235"/>
      <c r="S66" s="429"/>
      <c r="T66" s="235"/>
      <c r="U66" s="429"/>
      <c r="V66" s="429" t="str">
        <f t="shared" si="1"/>
        <v>not applicable</v>
      </c>
      <c r="W66" s="236"/>
      <c r="X66" s="398"/>
      <c r="Y66" s="152"/>
      <c r="Z66" s="152"/>
      <c r="AA66" s="233"/>
      <c r="AB66" s="303"/>
      <c r="AC66" s="242"/>
      <c r="AD66" s="237"/>
      <c r="AE66" s="237"/>
      <c r="AF66" s="238" t="str">
        <f t="shared" si="2"/>
        <v/>
      </c>
      <c r="AG66" s="291"/>
      <c r="AH66" s="239"/>
      <c r="AI66" s="291"/>
      <c r="AJ66" s="239"/>
      <c r="AK66" s="291" t="str">
        <f t="shared" si="3"/>
        <v/>
      </c>
      <c r="AL66" s="239"/>
      <c r="AM66" s="239"/>
      <c r="AN66" s="239"/>
      <c r="AO66" s="315"/>
      <c r="AP66" s="302" t="str">
        <f t="shared" si="4"/>
        <v>.</v>
      </c>
      <c r="AQ66" s="336"/>
      <c r="AR66" s="189"/>
      <c r="AS66" s="172"/>
      <c r="AT66" s="158"/>
      <c r="AU66" s="158"/>
      <c r="AV66" s="196"/>
    </row>
    <row r="67" spans="1:48" ht="32.15" customHeight="1" x14ac:dyDescent="0.25">
      <c r="A67" s="132" t="str">
        <f>MID(F$65,FIND("(Q",F$65)+1,8)&amp;"_ii"</f>
        <v>Q8d.2.8a_ii</v>
      </c>
      <c r="B67" s="132" t="s">
        <v>59</v>
      </c>
      <c r="C67" s="133" t="s">
        <v>433</v>
      </c>
      <c r="D67" s="26" t="s">
        <v>0</v>
      </c>
      <c r="E67" s="14" t="s">
        <v>0</v>
      </c>
      <c r="F67" s="419"/>
      <c r="G67" s="593" t="s">
        <v>179</v>
      </c>
      <c r="H67" s="593"/>
      <c r="I67" s="637"/>
      <c r="J67" s="420"/>
      <c r="K67" s="467"/>
      <c r="L67" s="467"/>
      <c r="M67" s="468"/>
      <c r="N67" s="267" t="s">
        <v>1212</v>
      </c>
      <c r="O67" s="429" t="str">
        <f t="shared" si="11"/>
        <v/>
      </c>
      <c r="P67" s="235"/>
      <c r="Q67" s="429"/>
      <c r="R67" s="235"/>
      <c r="S67" s="429"/>
      <c r="T67" s="235"/>
      <c r="U67" s="429"/>
      <c r="V67" s="429" t="str">
        <f t="shared" si="1"/>
        <v>not applicable</v>
      </c>
      <c r="W67" s="236"/>
      <c r="X67" s="398"/>
      <c r="Y67" s="152"/>
      <c r="Z67" s="152"/>
      <c r="AA67" s="233"/>
      <c r="AB67" s="303"/>
      <c r="AC67" s="242"/>
      <c r="AD67" s="237"/>
      <c r="AE67" s="237"/>
      <c r="AF67" s="238" t="str">
        <f t="shared" si="2"/>
        <v/>
      </c>
      <c r="AG67" s="291"/>
      <c r="AH67" s="239"/>
      <c r="AI67" s="291"/>
      <c r="AJ67" s="239"/>
      <c r="AK67" s="291" t="str">
        <f t="shared" si="3"/>
        <v/>
      </c>
      <c r="AL67" s="239"/>
      <c r="AM67" s="239"/>
      <c r="AN67" s="239"/>
      <c r="AO67" s="315"/>
      <c r="AP67" s="302" t="str">
        <f t="shared" si="4"/>
        <v>.</v>
      </c>
      <c r="AQ67" s="336"/>
      <c r="AR67" s="189"/>
      <c r="AS67" s="173"/>
      <c r="AT67" s="73"/>
      <c r="AU67" s="158"/>
      <c r="AV67" s="196"/>
    </row>
    <row r="68" spans="1:48" ht="32.15" customHeight="1" x14ac:dyDescent="0.25">
      <c r="A68" s="132" t="str">
        <f>MID(F$65,FIND("(Q",F$65)+1,8)&amp;"_iii"</f>
        <v>Q8d.2.8a_iii</v>
      </c>
      <c r="B68" s="132" t="s">
        <v>59</v>
      </c>
      <c r="C68" s="133" t="s">
        <v>434</v>
      </c>
      <c r="D68" s="26" t="s">
        <v>0</v>
      </c>
      <c r="E68" s="14" t="s">
        <v>0</v>
      </c>
      <c r="F68" s="419"/>
      <c r="G68" s="593" t="s">
        <v>180</v>
      </c>
      <c r="H68" s="593"/>
      <c r="I68" s="637"/>
      <c r="J68" s="420"/>
      <c r="K68" s="467"/>
      <c r="L68" s="467"/>
      <c r="M68" s="468"/>
      <c r="N68" s="267" t="s">
        <v>1212</v>
      </c>
      <c r="O68" s="429" t="str">
        <f t="shared" si="11"/>
        <v/>
      </c>
      <c r="P68" s="235"/>
      <c r="Q68" s="429"/>
      <c r="R68" s="235"/>
      <c r="S68" s="429"/>
      <c r="T68" s="235"/>
      <c r="U68" s="429"/>
      <c r="V68" s="429" t="str">
        <f t="shared" si="1"/>
        <v>not applicable</v>
      </c>
      <c r="W68" s="236"/>
      <c r="X68" s="398"/>
      <c r="Y68" s="152"/>
      <c r="Z68" s="152"/>
      <c r="AA68" s="233"/>
      <c r="AB68" s="303"/>
      <c r="AC68" s="242"/>
      <c r="AD68" s="237"/>
      <c r="AE68" s="237"/>
      <c r="AF68" s="238" t="str">
        <f t="shared" si="2"/>
        <v/>
      </c>
      <c r="AG68" s="291"/>
      <c r="AH68" s="239"/>
      <c r="AI68" s="291"/>
      <c r="AJ68" s="239"/>
      <c r="AK68" s="291" t="str">
        <f t="shared" si="3"/>
        <v/>
      </c>
      <c r="AL68" s="239"/>
      <c r="AM68" s="239"/>
      <c r="AN68" s="239"/>
      <c r="AO68" s="315"/>
      <c r="AP68" s="302" t="str">
        <f t="shared" si="4"/>
        <v>.</v>
      </c>
      <c r="AQ68" s="336"/>
      <c r="AR68" s="189"/>
      <c r="AS68" s="173"/>
      <c r="AT68" s="73"/>
      <c r="AU68" s="158"/>
      <c r="AV68" s="196"/>
    </row>
    <row r="69" spans="1:48" ht="32.15" customHeight="1" x14ac:dyDescent="0.25">
      <c r="A69" s="132" t="str">
        <f>MID(F$65,FIND("(Q",F$65)+1,8)&amp;"_iv"</f>
        <v>Q8d.2.8a_iv</v>
      </c>
      <c r="B69" s="132" t="s">
        <v>59</v>
      </c>
      <c r="C69" s="133" t="s">
        <v>435</v>
      </c>
      <c r="D69" s="26" t="s">
        <v>0</v>
      </c>
      <c r="E69" s="14" t="s">
        <v>0</v>
      </c>
      <c r="F69" s="419"/>
      <c r="G69" s="593" t="s">
        <v>181</v>
      </c>
      <c r="H69" s="593"/>
      <c r="I69" s="637"/>
      <c r="J69" s="420"/>
      <c r="K69" s="467"/>
      <c r="L69" s="467"/>
      <c r="M69" s="468"/>
      <c r="N69" s="267" t="s">
        <v>1212</v>
      </c>
      <c r="O69" s="429" t="str">
        <f t="shared" si="11"/>
        <v/>
      </c>
      <c r="P69" s="235"/>
      <c r="Q69" s="429"/>
      <c r="R69" s="235"/>
      <c r="S69" s="429"/>
      <c r="T69" s="235"/>
      <c r="U69" s="429"/>
      <c r="V69" s="429" t="str">
        <f t="shared" si="1"/>
        <v>not applicable</v>
      </c>
      <c r="W69" s="236"/>
      <c r="X69" s="398"/>
      <c r="Y69" s="152"/>
      <c r="Z69" s="152"/>
      <c r="AA69" s="233"/>
      <c r="AB69" s="303"/>
      <c r="AC69" s="242"/>
      <c r="AD69" s="237"/>
      <c r="AE69" s="237"/>
      <c r="AF69" s="238" t="str">
        <f t="shared" si="2"/>
        <v/>
      </c>
      <c r="AG69" s="291"/>
      <c r="AH69" s="239"/>
      <c r="AI69" s="291"/>
      <c r="AJ69" s="239"/>
      <c r="AK69" s="291" t="str">
        <f t="shared" si="3"/>
        <v/>
      </c>
      <c r="AL69" s="239"/>
      <c r="AM69" s="239"/>
      <c r="AN69" s="239"/>
      <c r="AO69" s="315"/>
      <c r="AP69" s="302" t="str">
        <f t="shared" si="4"/>
        <v>.</v>
      </c>
      <c r="AQ69" s="336"/>
      <c r="AR69" s="189"/>
      <c r="AS69" s="173"/>
      <c r="AT69" s="73"/>
      <c r="AU69" s="158"/>
      <c r="AV69" s="196"/>
    </row>
    <row r="70" spans="1:48" ht="32.15" customHeight="1" x14ac:dyDescent="0.25">
      <c r="A70" s="132" t="str">
        <f>MID(F$65,FIND("(Q",F$65)+1,8)&amp;"_v"</f>
        <v>Q8d.2.8a_v</v>
      </c>
      <c r="B70" s="132" t="s">
        <v>59</v>
      </c>
      <c r="C70" s="133" t="s">
        <v>436</v>
      </c>
      <c r="D70" s="26" t="s">
        <v>0</v>
      </c>
      <c r="E70" s="14" t="s">
        <v>0</v>
      </c>
      <c r="F70" s="419"/>
      <c r="G70" s="593" t="s">
        <v>176</v>
      </c>
      <c r="H70" s="593"/>
      <c r="I70" s="637"/>
      <c r="J70" s="420"/>
      <c r="K70" s="467"/>
      <c r="L70" s="467"/>
      <c r="M70" s="468"/>
      <c r="N70" s="267" t="s">
        <v>1212</v>
      </c>
      <c r="O70" s="429" t="str">
        <f t="shared" si="11"/>
        <v/>
      </c>
      <c r="P70" s="235"/>
      <c r="Q70" s="429"/>
      <c r="R70" s="235"/>
      <c r="S70" s="429"/>
      <c r="T70" s="235"/>
      <c r="U70" s="429"/>
      <c r="V70" s="429" t="str">
        <f t="shared" si="1"/>
        <v>not applicable</v>
      </c>
      <c r="W70" s="236"/>
      <c r="X70" s="398"/>
      <c r="Y70" s="152"/>
      <c r="Z70" s="152"/>
      <c r="AA70" s="233"/>
      <c r="AB70" s="303"/>
      <c r="AC70" s="242"/>
      <c r="AD70" s="237"/>
      <c r="AE70" s="237"/>
      <c r="AF70" s="238" t="str">
        <f t="shared" si="2"/>
        <v/>
      </c>
      <c r="AG70" s="291"/>
      <c r="AH70" s="239"/>
      <c r="AI70" s="291"/>
      <c r="AJ70" s="239"/>
      <c r="AK70" s="291" t="str">
        <f t="shared" si="3"/>
        <v/>
      </c>
      <c r="AL70" s="239"/>
      <c r="AM70" s="239"/>
      <c r="AN70" s="239"/>
      <c r="AO70" s="315"/>
      <c r="AP70" s="302" t="str">
        <f t="shared" si="4"/>
        <v>.</v>
      </c>
      <c r="AQ70" s="336"/>
      <c r="AR70" s="189"/>
      <c r="AS70" s="173"/>
      <c r="AT70" s="73"/>
      <c r="AU70" s="158"/>
      <c r="AV70" s="196"/>
    </row>
    <row r="71" spans="1:48" ht="32.15" customHeight="1" x14ac:dyDescent="0.25">
      <c r="A71" s="132" t="str">
        <f>MID(F$65,FIND("(Q",F$65)+1,8)&amp;"_vi"</f>
        <v>Q8d.2.8a_vi</v>
      </c>
      <c r="B71" s="132" t="s">
        <v>59</v>
      </c>
      <c r="C71" s="133" t="s">
        <v>437</v>
      </c>
      <c r="D71" s="26" t="s">
        <v>0</v>
      </c>
      <c r="E71" s="14" t="s">
        <v>0</v>
      </c>
      <c r="F71" s="419"/>
      <c r="G71" s="593" t="s">
        <v>182</v>
      </c>
      <c r="H71" s="593"/>
      <c r="I71" s="637"/>
      <c r="J71" s="420"/>
      <c r="K71" s="467"/>
      <c r="L71" s="467"/>
      <c r="M71" s="468"/>
      <c r="N71" s="267" t="s">
        <v>1212</v>
      </c>
      <c r="O71" s="429" t="str">
        <f t="shared" si="11"/>
        <v/>
      </c>
      <c r="P71" s="235"/>
      <c r="Q71" s="429"/>
      <c r="R71" s="235"/>
      <c r="S71" s="429"/>
      <c r="T71" s="235"/>
      <c r="U71" s="429"/>
      <c r="V71" s="429" t="str">
        <f t="shared" si="1"/>
        <v>not applicable</v>
      </c>
      <c r="W71" s="236"/>
      <c r="X71" s="398"/>
      <c r="Y71" s="152"/>
      <c r="Z71" s="152"/>
      <c r="AA71" s="233"/>
      <c r="AB71" s="303"/>
      <c r="AC71" s="242"/>
      <c r="AD71" s="237"/>
      <c r="AE71" s="237"/>
      <c r="AF71" s="238" t="str">
        <f t="shared" si="2"/>
        <v/>
      </c>
      <c r="AG71" s="291"/>
      <c r="AH71" s="239"/>
      <c r="AI71" s="291"/>
      <c r="AJ71" s="239"/>
      <c r="AK71" s="291" t="str">
        <f t="shared" si="3"/>
        <v/>
      </c>
      <c r="AL71" s="239"/>
      <c r="AM71" s="239"/>
      <c r="AN71" s="239"/>
      <c r="AO71" s="315"/>
      <c r="AP71" s="302" t="str">
        <f t="shared" si="4"/>
        <v>.</v>
      </c>
      <c r="AQ71" s="336"/>
      <c r="AR71" s="189"/>
      <c r="AS71" s="173"/>
      <c r="AT71" s="73"/>
      <c r="AU71" s="158"/>
      <c r="AV71" s="196"/>
    </row>
    <row r="72" spans="1:48" ht="32.15" customHeight="1" x14ac:dyDescent="0.25">
      <c r="A72" s="132" t="str">
        <f>MID(F72,FIND("(Q",F72)+1,8)</f>
        <v>Q8d.2.8b</v>
      </c>
      <c r="B72" s="132" t="s">
        <v>88</v>
      </c>
      <c r="C72" s="128" t="s">
        <v>438</v>
      </c>
      <c r="D72" s="26"/>
      <c r="E72" s="14"/>
      <c r="F72" s="564" t="s">
        <v>983</v>
      </c>
      <c r="G72" s="564"/>
      <c r="H72" s="564"/>
      <c r="I72" s="637"/>
      <c r="J72" s="420"/>
      <c r="K72" s="467"/>
      <c r="L72" s="467"/>
      <c r="M72" s="468"/>
      <c r="N72" s="267" t="s">
        <v>1209</v>
      </c>
      <c r="O72" s="429" t="str">
        <f t="shared" si="11"/>
        <v/>
      </c>
      <c r="P72" s="235"/>
      <c r="Q72" s="429"/>
      <c r="R72" s="235"/>
      <c r="S72" s="429"/>
      <c r="T72" s="235"/>
      <c r="U72" s="429"/>
      <c r="V72" s="429" t="str">
        <f t="shared" ref="V72:V93" si="12">IF(AND(T72="",R72="",P72="",N72=""),"",IF(AND(T72="",R72="", P72=""),N72,IF(AND(T72="", R72="",P72&lt;&gt;""),P72,IF(AND(T72="",R72&lt;&gt;""),R72,T72))))</f>
        <v>.</v>
      </c>
      <c r="W72" s="236"/>
      <c r="X72" s="398"/>
      <c r="Y72" s="152"/>
      <c r="Z72" s="152"/>
      <c r="AA72" s="233"/>
      <c r="AB72" s="303"/>
      <c r="AC72" s="242"/>
      <c r="AD72" s="237"/>
      <c r="AE72" s="237"/>
      <c r="AF72" s="238" t="str">
        <f t="shared" si="2"/>
        <v/>
      </c>
      <c r="AG72" s="291"/>
      <c r="AH72" s="239"/>
      <c r="AI72" s="291"/>
      <c r="AJ72" s="239"/>
      <c r="AK72" s="291" t="str">
        <f t="shared" si="3"/>
        <v/>
      </c>
      <c r="AL72" s="239"/>
      <c r="AM72" s="239"/>
      <c r="AN72" s="239"/>
      <c r="AO72" s="315"/>
      <c r="AP72" s="302" t="str">
        <f t="shared" si="4"/>
        <v>.</v>
      </c>
      <c r="AQ72" s="336"/>
      <c r="AR72" s="189"/>
      <c r="AS72" s="173"/>
      <c r="AT72" s="73"/>
      <c r="AU72" s="158"/>
      <c r="AV72" s="196"/>
    </row>
    <row r="73" spans="1:48" ht="79.5" customHeight="1" x14ac:dyDescent="0.25">
      <c r="A73" s="132" t="str">
        <f>MID(E73,FIND("(Q",E73)+1,7)</f>
        <v>Q8d.2.9</v>
      </c>
      <c r="B73" s="132" t="s">
        <v>59</v>
      </c>
      <c r="C73" s="133" t="s">
        <v>439</v>
      </c>
      <c r="D73" s="26" t="s">
        <v>0</v>
      </c>
      <c r="E73" s="562" t="s">
        <v>984</v>
      </c>
      <c r="F73" s="562"/>
      <c r="G73" s="562"/>
      <c r="H73" s="562"/>
      <c r="I73" s="433" t="s">
        <v>1048</v>
      </c>
      <c r="J73" s="420"/>
      <c r="K73" s="467"/>
      <c r="L73" s="467"/>
      <c r="M73" s="468"/>
      <c r="N73" s="267" t="s">
        <v>79</v>
      </c>
      <c r="O73" s="429" t="str">
        <f t="shared" si="11"/>
        <v/>
      </c>
      <c r="P73" s="235"/>
      <c r="Q73" s="429"/>
      <c r="R73" s="235"/>
      <c r="S73" s="429"/>
      <c r="T73" s="235"/>
      <c r="U73" s="429"/>
      <c r="V73" s="429" t="str">
        <f t="shared" si="12"/>
        <v>no (all forms of advertising and marketing are allowed)</v>
      </c>
      <c r="W73" s="236"/>
      <c r="X73" s="398"/>
      <c r="Y73" s="152"/>
      <c r="Z73" s="152"/>
      <c r="AA73" s="233"/>
      <c r="AB73" s="303"/>
      <c r="AC73" s="242"/>
      <c r="AD73" s="237"/>
      <c r="AE73" s="237"/>
      <c r="AF73" s="238" t="str">
        <f t="shared" si="2"/>
        <v/>
      </c>
      <c r="AG73" s="291"/>
      <c r="AH73" s="239"/>
      <c r="AI73" s="291"/>
      <c r="AJ73" s="239"/>
      <c r="AK73" s="291" t="str">
        <f t="shared" si="3"/>
        <v/>
      </c>
      <c r="AL73" s="239"/>
      <c r="AM73" s="239"/>
      <c r="AN73" s="239"/>
      <c r="AO73" s="315"/>
      <c r="AP73" s="302" t="str">
        <f t="shared" si="4"/>
        <v>.</v>
      </c>
      <c r="AQ73" s="336"/>
      <c r="AR73" s="189"/>
      <c r="AS73" s="173"/>
      <c r="AT73" s="73"/>
      <c r="AU73" s="158"/>
      <c r="AV73" s="196"/>
    </row>
    <row r="74" spans="1:48" ht="27" customHeight="1" x14ac:dyDescent="0.25">
      <c r="A74" s="132" t="str">
        <f>MID(E74,FIND("(Q",E74)+1,8)</f>
        <v>Q8d.2.9a</v>
      </c>
      <c r="B74" s="132" t="s">
        <v>88</v>
      </c>
      <c r="C74" s="128" t="s">
        <v>440</v>
      </c>
      <c r="D74" s="26"/>
      <c r="E74" s="564" t="s">
        <v>985</v>
      </c>
      <c r="F74" s="564"/>
      <c r="G74" s="564"/>
      <c r="H74" s="564"/>
      <c r="I74" s="415"/>
      <c r="J74" s="420"/>
      <c r="K74" s="467"/>
      <c r="L74" s="467"/>
      <c r="M74" s="468"/>
      <c r="N74" s="267" t="s">
        <v>1209</v>
      </c>
      <c r="O74" s="429" t="str">
        <f t="shared" si="11"/>
        <v/>
      </c>
      <c r="P74" s="235"/>
      <c r="Q74" s="429"/>
      <c r="R74" s="235"/>
      <c r="S74" s="429"/>
      <c r="T74" s="235"/>
      <c r="U74" s="429"/>
      <c r="V74" s="429" t="str">
        <f t="shared" si="12"/>
        <v>.</v>
      </c>
      <c r="W74" s="236"/>
      <c r="X74" s="398"/>
      <c r="Y74" s="152"/>
      <c r="Z74" s="152"/>
      <c r="AA74" s="233"/>
      <c r="AB74" s="303"/>
      <c r="AC74" s="242"/>
      <c r="AD74" s="237"/>
      <c r="AE74" s="237"/>
      <c r="AF74" s="238" t="str">
        <f t="shared" ref="AF74:AF93" si="13">IF(AND(AD74="",AB74=""),"",IF(AND(AD74="",AB74&lt;&gt;""),AB74,IF(AND(AD74="",AB74&lt;&gt;""),AB74,AD74)))</f>
        <v/>
      </c>
      <c r="AG74" s="291"/>
      <c r="AH74" s="239"/>
      <c r="AI74" s="291"/>
      <c r="AJ74" s="239"/>
      <c r="AK74" s="291" t="str">
        <f t="shared" ref="AK74:AK93" si="14">IF(AND(AI74="",AG74="",AF74=""),"",IF(AND(AI74="",AG74=""),AF74,IF(AND(AI74="",AG74&lt;&gt;""),AG74,IF(AND(AI74="",AG74&lt;&gt;""),AG74,AI74))))</f>
        <v/>
      </c>
      <c r="AL74" s="239"/>
      <c r="AM74" s="239"/>
      <c r="AN74" s="239"/>
      <c r="AO74" s="315"/>
      <c r="AP74" s="302" t="str">
        <f t="shared" ref="AP74:AP93" si="15">IF(AND(AN74="",AL74="",AK74=""),".",IF(AND(AN74="",AL74=""),AK74,IF(AND(AN74="",AL74&lt;&gt;""),AL74,IF(AND(AN74="",AL74&lt;&gt;""),AL74,AN74))))</f>
        <v>.</v>
      </c>
      <c r="AQ74" s="336"/>
      <c r="AR74" s="189"/>
      <c r="AS74" s="173"/>
      <c r="AT74" s="73"/>
      <c r="AU74" s="158"/>
      <c r="AV74" s="196"/>
    </row>
    <row r="75" spans="1:48" ht="105.75" customHeight="1" x14ac:dyDescent="0.25">
      <c r="A75" s="132" t="str">
        <f>MID(E75,FIND("(Q",E75)+1,8)</f>
        <v>Q8d.2.10</v>
      </c>
      <c r="B75" s="132" t="s">
        <v>59</v>
      </c>
      <c r="C75" s="133" t="s">
        <v>441</v>
      </c>
      <c r="D75" s="25" t="s">
        <v>0</v>
      </c>
      <c r="E75" s="568" t="s">
        <v>986</v>
      </c>
      <c r="F75" s="568"/>
      <c r="G75" s="568"/>
      <c r="H75" s="568"/>
      <c r="I75" s="422" t="s">
        <v>1049</v>
      </c>
      <c r="J75" s="473"/>
      <c r="K75" s="474"/>
      <c r="L75" s="474"/>
      <c r="M75" s="475"/>
      <c r="N75" s="267" t="s">
        <v>81</v>
      </c>
      <c r="O75" s="429" t="str">
        <f t="shared" si="11"/>
        <v/>
      </c>
      <c r="P75" s="235"/>
      <c r="Q75" s="429"/>
      <c r="R75" s="235"/>
      <c r="S75" s="429"/>
      <c r="T75" s="235"/>
      <c r="U75" s="429"/>
      <c r="V75" s="429" t="str">
        <f t="shared" si="12"/>
        <v>all forms of cooperation allowed</v>
      </c>
      <c r="W75" s="236"/>
      <c r="X75" s="398"/>
      <c r="Y75" s="152"/>
      <c r="Z75" s="152"/>
      <c r="AA75" s="233"/>
      <c r="AB75" s="303"/>
      <c r="AC75" s="242"/>
      <c r="AD75" s="237"/>
      <c r="AE75" s="237"/>
      <c r="AF75" s="238" t="str">
        <f t="shared" si="13"/>
        <v/>
      </c>
      <c r="AG75" s="291"/>
      <c r="AH75" s="239"/>
      <c r="AI75" s="291"/>
      <c r="AJ75" s="239"/>
      <c r="AK75" s="291" t="str">
        <f t="shared" si="14"/>
        <v/>
      </c>
      <c r="AL75" s="239"/>
      <c r="AM75" s="239"/>
      <c r="AN75" s="239"/>
      <c r="AO75" s="315"/>
      <c r="AP75" s="302" t="str">
        <f t="shared" si="15"/>
        <v>.</v>
      </c>
      <c r="AQ75" s="336"/>
      <c r="AR75" s="189"/>
      <c r="AS75" s="173"/>
      <c r="AT75" s="73"/>
      <c r="AU75" s="158"/>
      <c r="AV75" s="196"/>
    </row>
    <row r="76" spans="1:48" ht="26.25" customHeight="1" x14ac:dyDescent="0.25">
      <c r="A76" s="132" t="str">
        <f>MID(E76,FIND("(Q",E76)+1,9)</f>
        <v>Q8d.2.10a</v>
      </c>
      <c r="B76" s="132" t="s">
        <v>88</v>
      </c>
      <c r="C76" s="132" t="s">
        <v>442</v>
      </c>
      <c r="D76" s="25"/>
      <c r="E76" s="566" t="s">
        <v>987</v>
      </c>
      <c r="F76" s="566"/>
      <c r="G76" s="566"/>
      <c r="H76" s="566"/>
      <c r="I76" s="415"/>
      <c r="J76" s="420"/>
      <c r="K76" s="467"/>
      <c r="L76" s="467"/>
      <c r="M76" s="468"/>
      <c r="N76" s="267" t="s">
        <v>1209</v>
      </c>
      <c r="O76" s="429" t="str">
        <f t="shared" si="11"/>
        <v/>
      </c>
      <c r="P76" s="235"/>
      <c r="Q76" s="429"/>
      <c r="R76" s="235"/>
      <c r="S76" s="429"/>
      <c r="T76" s="235"/>
      <c r="U76" s="429"/>
      <c r="V76" s="429" t="str">
        <f t="shared" si="12"/>
        <v>.</v>
      </c>
      <c r="W76" s="236"/>
      <c r="X76" s="398"/>
      <c r="Y76" s="152"/>
      <c r="Z76" s="152"/>
      <c r="AA76" s="233"/>
      <c r="AB76" s="303"/>
      <c r="AC76" s="242"/>
      <c r="AD76" s="237"/>
      <c r="AE76" s="237"/>
      <c r="AF76" s="238" t="str">
        <f t="shared" si="13"/>
        <v/>
      </c>
      <c r="AG76" s="291"/>
      <c r="AH76" s="239"/>
      <c r="AI76" s="291"/>
      <c r="AJ76" s="239"/>
      <c r="AK76" s="291" t="str">
        <f t="shared" si="14"/>
        <v/>
      </c>
      <c r="AL76" s="239"/>
      <c r="AM76" s="239"/>
      <c r="AN76" s="239"/>
      <c r="AO76" s="315"/>
      <c r="AP76" s="302" t="str">
        <f t="shared" si="15"/>
        <v>.</v>
      </c>
      <c r="AQ76" s="336"/>
      <c r="AR76" s="189"/>
      <c r="AS76" s="173"/>
      <c r="AT76" s="73"/>
      <c r="AU76" s="158"/>
      <c r="AV76" s="196"/>
    </row>
    <row r="77" spans="1:48" ht="60" customHeight="1" x14ac:dyDescent="0.25">
      <c r="A77" s="132"/>
      <c r="B77" s="132"/>
      <c r="C77" s="128"/>
      <c r="D77" s="570" t="s">
        <v>642</v>
      </c>
      <c r="E77" s="571"/>
      <c r="F77" s="571"/>
      <c r="G77" s="571"/>
      <c r="H77" s="571"/>
      <c r="I77" s="407" t="s">
        <v>241</v>
      </c>
      <c r="J77" s="420"/>
      <c r="K77" s="467"/>
      <c r="L77" s="467"/>
      <c r="M77" s="468"/>
      <c r="N77" s="396" t="s">
        <v>0</v>
      </c>
      <c r="O77" s="152"/>
      <c r="P77" s="70"/>
      <c r="Q77" s="152"/>
      <c r="R77" s="70"/>
      <c r="S77" s="152"/>
      <c r="T77" s="70"/>
      <c r="U77" s="70"/>
      <c r="V77" s="152"/>
      <c r="W77" s="72"/>
      <c r="X77" s="398"/>
      <c r="Y77" s="152"/>
      <c r="Z77" s="152"/>
      <c r="AA77" s="233"/>
      <c r="AB77" s="345"/>
      <c r="AC77" s="241"/>
      <c r="AD77" s="70"/>
      <c r="AE77" s="70"/>
      <c r="AF77" s="152"/>
      <c r="AG77" s="278"/>
      <c r="AH77" s="156"/>
      <c r="AI77" s="278"/>
      <c r="AJ77" s="156"/>
      <c r="AK77" s="278"/>
      <c r="AL77" s="156"/>
      <c r="AM77" s="156"/>
      <c r="AN77" s="156"/>
      <c r="AO77" s="312"/>
      <c r="AP77" s="299"/>
      <c r="AQ77" s="335"/>
      <c r="AR77" s="189"/>
      <c r="AS77" s="173"/>
      <c r="AT77" s="158"/>
      <c r="AU77" s="73"/>
      <c r="AV77" s="164"/>
    </row>
    <row r="78" spans="1:48" ht="90.75" customHeight="1" x14ac:dyDescent="0.25">
      <c r="A78" s="132" t="str">
        <f>MID(E78,FIND("(Q",E78)+1,7)</f>
        <v>Q8d.3.1</v>
      </c>
      <c r="B78" s="132" t="s">
        <v>535</v>
      </c>
      <c r="C78" s="128"/>
      <c r="D78" s="25"/>
      <c r="E78" s="568" t="s">
        <v>884</v>
      </c>
      <c r="F78" s="568"/>
      <c r="G78" s="568"/>
      <c r="H78" s="568"/>
      <c r="I78" s="636" t="s">
        <v>1050</v>
      </c>
      <c r="J78" s="420"/>
      <c r="K78" s="467"/>
      <c r="L78" s="467"/>
      <c r="M78" s="468"/>
      <c r="N78" s="267" t="s">
        <v>0</v>
      </c>
      <c r="O78" s="429" t="str">
        <f t="shared" ref="O78:O84" si="16">IF(OR(B78="NI",B78="N"),"New question introduced in 2023 - Please answer this question for the year of the previous update in Column P",IF(B78="EC","Small changes were made to the question. Take extra care when validating the response in Column N. If necessary, please change your answer in Column P",""))</f>
        <v>New question introduced in 2023 - Please answer this question for the year of the previous update in Column P</v>
      </c>
      <c r="P78" s="235"/>
      <c r="Q78" s="429"/>
      <c r="R78" s="235"/>
      <c r="S78" s="429"/>
      <c r="T78" s="235"/>
      <c r="U78" s="429"/>
      <c r="V78" s="429" t="str">
        <f t="shared" si="12"/>
        <v/>
      </c>
      <c r="W78" s="236"/>
      <c r="X78" s="398"/>
      <c r="Y78" s="152"/>
      <c r="Z78" s="152"/>
      <c r="AA78" s="233"/>
      <c r="AB78" s="303"/>
      <c r="AC78" s="242"/>
      <c r="AD78" s="237"/>
      <c r="AE78" s="237"/>
      <c r="AF78" s="238" t="str">
        <f t="shared" si="13"/>
        <v/>
      </c>
      <c r="AG78" s="291"/>
      <c r="AH78" s="239"/>
      <c r="AI78" s="291"/>
      <c r="AJ78" s="239"/>
      <c r="AK78" s="291" t="str">
        <f t="shared" si="14"/>
        <v/>
      </c>
      <c r="AL78" s="239"/>
      <c r="AM78" s="239"/>
      <c r="AN78" s="239"/>
      <c r="AO78" s="315"/>
      <c r="AP78" s="302" t="str">
        <f t="shared" si="15"/>
        <v>.</v>
      </c>
      <c r="AQ78" s="336"/>
      <c r="AR78" s="189"/>
      <c r="AS78" s="173"/>
      <c r="AT78" s="158"/>
      <c r="AU78" s="73"/>
      <c r="AV78" s="196"/>
    </row>
    <row r="79" spans="1:48" ht="85.5" customHeight="1" x14ac:dyDescent="0.25">
      <c r="A79" s="132" t="str">
        <f>MID(E79,FIND("(Q",E79)+1,8)</f>
        <v>Q8d.3.1a</v>
      </c>
      <c r="B79" s="132" t="s">
        <v>535</v>
      </c>
      <c r="C79" s="128"/>
      <c r="D79" s="25"/>
      <c r="E79" s="566" t="s">
        <v>644</v>
      </c>
      <c r="F79" s="566"/>
      <c r="G79" s="566"/>
      <c r="H79" s="566"/>
      <c r="I79" s="636"/>
      <c r="J79" s="420"/>
      <c r="K79" s="467"/>
      <c r="L79" s="467"/>
      <c r="M79" s="468"/>
      <c r="N79" s="267" t="s">
        <v>0</v>
      </c>
      <c r="O79" s="429" t="str">
        <f t="shared" si="16"/>
        <v>New question introduced in 2023 - Please answer this question for the year of the previous update in Column P</v>
      </c>
      <c r="P79" s="235"/>
      <c r="Q79" s="429"/>
      <c r="R79" s="235"/>
      <c r="S79" s="429"/>
      <c r="T79" s="235"/>
      <c r="U79" s="429"/>
      <c r="V79" s="429" t="str">
        <f t="shared" si="12"/>
        <v/>
      </c>
      <c r="W79" s="236"/>
      <c r="X79" s="398"/>
      <c r="Y79" s="152"/>
      <c r="Z79" s="152"/>
      <c r="AA79" s="233"/>
      <c r="AB79" s="303"/>
      <c r="AC79" s="242"/>
      <c r="AD79" s="237"/>
      <c r="AE79" s="237"/>
      <c r="AF79" s="238" t="str">
        <f t="shared" si="13"/>
        <v/>
      </c>
      <c r="AG79" s="291"/>
      <c r="AH79" s="239"/>
      <c r="AI79" s="291"/>
      <c r="AJ79" s="239"/>
      <c r="AK79" s="291" t="str">
        <f t="shared" si="14"/>
        <v/>
      </c>
      <c r="AL79" s="239"/>
      <c r="AM79" s="239"/>
      <c r="AN79" s="239"/>
      <c r="AO79" s="315"/>
      <c r="AP79" s="302" t="str">
        <f t="shared" si="15"/>
        <v>.</v>
      </c>
      <c r="AQ79" s="336"/>
      <c r="AR79" s="189"/>
      <c r="AS79" s="173"/>
      <c r="AT79" s="158"/>
      <c r="AU79" s="73"/>
      <c r="AV79" s="196"/>
    </row>
    <row r="80" spans="1:48" ht="23" x14ac:dyDescent="0.25">
      <c r="A80" s="132" t="str">
        <f>MID(E80,FIND("(Q",E80)+1,7)</f>
        <v>Q8d.3.2</v>
      </c>
      <c r="B80" s="132" t="s">
        <v>535</v>
      </c>
      <c r="C80" s="128"/>
      <c r="D80" s="25"/>
      <c r="E80" s="568" t="s">
        <v>891</v>
      </c>
      <c r="F80" s="568"/>
      <c r="G80" s="568"/>
      <c r="H80" s="568"/>
      <c r="I80" s="415" t="s">
        <v>856</v>
      </c>
      <c r="J80" s="420"/>
      <c r="K80" s="467"/>
      <c r="L80" s="467"/>
      <c r="M80" s="468"/>
      <c r="N80" s="267" t="s">
        <v>0</v>
      </c>
      <c r="O80" s="429" t="str">
        <f t="shared" si="16"/>
        <v>New question introduced in 2023 - Please answer this question for the year of the previous update in Column P</v>
      </c>
      <c r="P80" s="235"/>
      <c r="Q80" s="429"/>
      <c r="R80" s="235"/>
      <c r="S80" s="429"/>
      <c r="T80" s="235"/>
      <c r="U80" s="429"/>
      <c r="V80" s="429" t="str">
        <f t="shared" si="12"/>
        <v/>
      </c>
      <c r="W80" s="236"/>
      <c r="X80" s="398"/>
      <c r="Y80" s="152"/>
      <c r="Z80" s="152"/>
      <c r="AA80" s="233"/>
      <c r="AB80" s="303"/>
      <c r="AC80" s="242"/>
      <c r="AD80" s="237"/>
      <c r="AE80" s="237"/>
      <c r="AF80" s="238" t="str">
        <f t="shared" si="13"/>
        <v/>
      </c>
      <c r="AG80" s="291"/>
      <c r="AH80" s="239"/>
      <c r="AI80" s="291"/>
      <c r="AJ80" s="239"/>
      <c r="AK80" s="291" t="str">
        <f t="shared" si="14"/>
        <v/>
      </c>
      <c r="AL80" s="239"/>
      <c r="AM80" s="239"/>
      <c r="AN80" s="239"/>
      <c r="AO80" s="315"/>
      <c r="AP80" s="302" t="str">
        <f t="shared" si="15"/>
        <v>.</v>
      </c>
      <c r="AQ80" s="336"/>
      <c r="AR80" s="189"/>
      <c r="AS80" s="173"/>
      <c r="AT80" s="158"/>
      <c r="AU80" s="73"/>
      <c r="AV80" s="196"/>
    </row>
    <row r="81" spans="1:48" ht="26.15" customHeight="1" x14ac:dyDescent="0.25">
      <c r="A81" s="132" t="str">
        <f>MID(E81,FIND("(Q",E81)+1,8)</f>
        <v>Q8d.3.2a</v>
      </c>
      <c r="B81" s="132" t="s">
        <v>535</v>
      </c>
      <c r="C81" s="128"/>
      <c r="D81" s="25"/>
      <c r="E81" s="566" t="s">
        <v>645</v>
      </c>
      <c r="F81" s="566"/>
      <c r="G81" s="566"/>
      <c r="H81" s="566"/>
      <c r="I81" s="415"/>
      <c r="J81" s="420"/>
      <c r="K81" s="467"/>
      <c r="L81" s="467"/>
      <c r="M81" s="468"/>
      <c r="N81" s="267" t="s">
        <v>0</v>
      </c>
      <c r="O81" s="429" t="str">
        <f t="shared" si="16"/>
        <v>New question introduced in 2023 - Please answer this question for the year of the previous update in Column P</v>
      </c>
      <c r="P81" s="235"/>
      <c r="Q81" s="429"/>
      <c r="R81" s="235"/>
      <c r="S81" s="429"/>
      <c r="T81" s="235"/>
      <c r="U81" s="429"/>
      <c r="V81" s="429" t="str">
        <f t="shared" si="12"/>
        <v/>
      </c>
      <c r="W81" s="236"/>
      <c r="X81" s="398"/>
      <c r="Y81" s="152"/>
      <c r="Z81" s="152"/>
      <c r="AA81" s="233"/>
      <c r="AB81" s="303"/>
      <c r="AC81" s="242"/>
      <c r="AD81" s="237"/>
      <c r="AE81" s="237"/>
      <c r="AF81" s="238" t="str">
        <f t="shared" si="13"/>
        <v/>
      </c>
      <c r="AG81" s="291"/>
      <c r="AH81" s="239"/>
      <c r="AI81" s="291"/>
      <c r="AJ81" s="239"/>
      <c r="AK81" s="291" t="str">
        <f t="shared" si="14"/>
        <v/>
      </c>
      <c r="AL81" s="239"/>
      <c r="AM81" s="239"/>
      <c r="AN81" s="239"/>
      <c r="AO81" s="315"/>
      <c r="AP81" s="302" t="str">
        <f t="shared" si="15"/>
        <v>.</v>
      </c>
      <c r="AQ81" s="336"/>
      <c r="AR81" s="189"/>
      <c r="AS81" s="173"/>
      <c r="AT81" s="158"/>
      <c r="AU81" s="73"/>
      <c r="AV81" s="196"/>
    </row>
    <row r="82" spans="1:48" ht="34.5" x14ac:dyDescent="0.25">
      <c r="A82" s="132" t="str">
        <f>MID(E82,FIND("(Q",E82)+1,7)</f>
        <v>Q8d.3.3</v>
      </c>
      <c r="B82" s="132" t="s">
        <v>535</v>
      </c>
      <c r="C82" s="128"/>
      <c r="D82" s="25"/>
      <c r="E82" s="568" t="s">
        <v>896</v>
      </c>
      <c r="F82" s="568"/>
      <c r="G82" s="568"/>
      <c r="H82" s="568"/>
      <c r="I82" s="415" t="s">
        <v>588</v>
      </c>
      <c r="J82" s="420"/>
      <c r="K82" s="467"/>
      <c r="L82" s="467"/>
      <c r="M82" s="468"/>
      <c r="N82" s="267" t="s">
        <v>0</v>
      </c>
      <c r="O82" s="429" t="str">
        <f t="shared" si="16"/>
        <v>New question introduced in 2023 - Please answer this question for the year of the previous update in Column P</v>
      </c>
      <c r="P82" s="235"/>
      <c r="Q82" s="429"/>
      <c r="R82" s="235"/>
      <c r="S82" s="429"/>
      <c r="T82" s="235"/>
      <c r="U82" s="429"/>
      <c r="V82" s="429" t="str">
        <f t="shared" si="12"/>
        <v/>
      </c>
      <c r="W82" s="236"/>
      <c r="X82" s="398"/>
      <c r="Y82" s="152"/>
      <c r="Z82" s="152"/>
      <c r="AA82" s="233"/>
      <c r="AB82" s="303"/>
      <c r="AC82" s="242"/>
      <c r="AD82" s="237"/>
      <c r="AE82" s="237"/>
      <c r="AF82" s="238" t="str">
        <f t="shared" si="13"/>
        <v/>
      </c>
      <c r="AG82" s="291"/>
      <c r="AH82" s="239"/>
      <c r="AI82" s="291"/>
      <c r="AJ82" s="239"/>
      <c r="AK82" s="291" t="str">
        <f t="shared" si="14"/>
        <v/>
      </c>
      <c r="AL82" s="239"/>
      <c r="AM82" s="239"/>
      <c r="AN82" s="239"/>
      <c r="AO82" s="315"/>
      <c r="AP82" s="302" t="str">
        <f t="shared" si="15"/>
        <v>.</v>
      </c>
      <c r="AQ82" s="336"/>
      <c r="AR82" s="189"/>
      <c r="AS82" s="173"/>
      <c r="AT82" s="158"/>
      <c r="AU82" s="73"/>
      <c r="AV82" s="196"/>
    </row>
    <row r="83" spans="1:48" ht="23" x14ac:dyDescent="0.25">
      <c r="A83" s="132" t="str">
        <f>MID(E83,FIND("(Q",E83)+1,8)</f>
        <v>Q8d.3.3a</v>
      </c>
      <c r="B83" s="132" t="s">
        <v>535</v>
      </c>
      <c r="C83" s="128"/>
      <c r="D83" s="25"/>
      <c r="E83" s="566" t="s">
        <v>646</v>
      </c>
      <c r="F83" s="566"/>
      <c r="G83" s="566"/>
      <c r="H83" s="566"/>
      <c r="I83" s="415"/>
      <c r="J83" s="420"/>
      <c r="K83" s="467"/>
      <c r="L83" s="467"/>
      <c r="M83" s="468"/>
      <c r="N83" s="267" t="s">
        <v>0</v>
      </c>
      <c r="O83" s="429" t="str">
        <f t="shared" si="16"/>
        <v>New question introduced in 2023 - Please answer this question for the year of the previous update in Column P</v>
      </c>
      <c r="P83" s="235"/>
      <c r="Q83" s="429"/>
      <c r="R83" s="235"/>
      <c r="S83" s="429"/>
      <c r="T83" s="235"/>
      <c r="U83" s="429"/>
      <c r="V83" s="429" t="str">
        <f t="shared" si="12"/>
        <v/>
      </c>
      <c r="W83" s="236"/>
      <c r="X83" s="398"/>
      <c r="Y83" s="152"/>
      <c r="Z83" s="152"/>
      <c r="AA83" s="233"/>
      <c r="AB83" s="303"/>
      <c r="AC83" s="242"/>
      <c r="AD83" s="237"/>
      <c r="AE83" s="237"/>
      <c r="AF83" s="238" t="str">
        <f t="shared" si="13"/>
        <v/>
      </c>
      <c r="AG83" s="291"/>
      <c r="AH83" s="239"/>
      <c r="AI83" s="291"/>
      <c r="AJ83" s="239"/>
      <c r="AK83" s="291" t="str">
        <f t="shared" si="14"/>
        <v/>
      </c>
      <c r="AL83" s="239"/>
      <c r="AM83" s="239"/>
      <c r="AN83" s="239"/>
      <c r="AO83" s="315"/>
      <c r="AP83" s="302" t="str">
        <f t="shared" si="15"/>
        <v>.</v>
      </c>
      <c r="AQ83" s="336"/>
      <c r="AR83" s="189"/>
      <c r="AS83" s="173"/>
      <c r="AT83" s="158"/>
      <c r="AU83" s="73"/>
      <c r="AV83" s="196"/>
    </row>
    <row r="84" spans="1:48" ht="120.65" customHeight="1" x14ac:dyDescent="0.25">
      <c r="A84" s="132" t="str">
        <f>MID(E84,FIND("(Q",E84)+1,7)</f>
        <v>Q8d.3.4</v>
      </c>
      <c r="B84" s="132" t="s">
        <v>535</v>
      </c>
      <c r="C84" s="128"/>
      <c r="D84" s="25"/>
      <c r="E84" s="568" t="s">
        <v>647</v>
      </c>
      <c r="F84" s="568"/>
      <c r="G84" s="568"/>
      <c r="H84" s="568"/>
      <c r="I84" s="434" t="s">
        <v>1080</v>
      </c>
      <c r="J84" s="420"/>
      <c r="K84" s="467"/>
      <c r="L84" s="467"/>
      <c r="M84" s="468"/>
      <c r="N84" s="267" t="s">
        <v>0</v>
      </c>
      <c r="O84" s="429" t="str">
        <f t="shared" si="16"/>
        <v>New question introduced in 2023 - Please answer this question for the year of the previous update in Column P</v>
      </c>
      <c r="P84" s="235"/>
      <c r="Q84" s="429"/>
      <c r="R84" s="235"/>
      <c r="S84" s="429"/>
      <c r="T84" s="235"/>
      <c r="U84" s="429"/>
      <c r="V84" s="429" t="str">
        <f t="shared" si="12"/>
        <v/>
      </c>
      <c r="W84" s="236"/>
      <c r="X84" s="398"/>
      <c r="Y84" s="152"/>
      <c r="Z84" s="152"/>
      <c r="AA84" s="233"/>
      <c r="AB84" s="303"/>
      <c r="AC84" s="242"/>
      <c r="AD84" s="237"/>
      <c r="AE84" s="237"/>
      <c r="AF84" s="238" t="str">
        <f t="shared" si="13"/>
        <v/>
      </c>
      <c r="AG84" s="291"/>
      <c r="AH84" s="239"/>
      <c r="AI84" s="291"/>
      <c r="AJ84" s="239"/>
      <c r="AK84" s="291" t="str">
        <f t="shared" si="14"/>
        <v/>
      </c>
      <c r="AL84" s="239"/>
      <c r="AM84" s="239"/>
      <c r="AN84" s="239"/>
      <c r="AO84" s="315"/>
      <c r="AP84" s="302" t="str">
        <f t="shared" si="15"/>
        <v>.</v>
      </c>
      <c r="AQ84" s="336"/>
      <c r="AR84" s="189"/>
      <c r="AS84" s="173"/>
      <c r="AT84" s="158"/>
      <c r="AU84" s="73"/>
      <c r="AV84" s="196"/>
    </row>
    <row r="85" spans="1:48" ht="51.75" customHeight="1" x14ac:dyDescent="0.25">
      <c r="A85" s="128"/>
      <c r="B85" s="132"/>
      <c r="C85" s="128"/>
      <c r="D85" s="573" t="s">
        <v>643</v>
      </c>
      <c r="E85" s="574"/>
      <c r="F85" s="574"/>
      <c r="G85" s="574"/>
      <c r="H85" s="574"/>
      <c r="I85" s="160" t="s">
        <v>1071</v>
      </c>
      <c r="J85" s="471"/>
      <c r="K85" s="472"/>
      <c r="L85" s="472"/>
      <c r="M85" s="461"/>
      <c r="N85" s="396" t="s">
        <v>0</v>
      </c>
      <c r="O85" s="152"/>
      <c r="P85" s="41"/>
      <c r="Q85" s="304"/>
      <c r="R85" s="41"/>
      <c r="S85" s="304"/>
      <c r="T85" s="41"/>
      <c r="U85" s="41"/>
      <c r="V85" s="157"/>
      <c r="W85" s="72"/>
      <c r="X85" s="398"/>
      <c r="Y85" s="152"/>
      <c r="Z85" s="152"/>
      <c r="AA85" s="233"/>
      <c r="AB85" s="363"/>
      <c r="AC85" s="241"/>
      <c r="AD85" s="278"/>
      <c r="AE85" s="157"/>
      <c r="AF85" s="156"/>
      <c r="AG85" s="278"/>
      <c r="AH85" s="156"/>
      <c r="AI85" s="278"/>
      <c r="AJ85" s="156"/>
      <c r="AK85" s="278"/>
      <c r="AL85" s="156"/>
      <c r="AM85" s="156"/>
      <c r="AN85" s="156"/>
      <c r="AO85" s="312"/>
      <c r="AP85" s="299"/>
      <c r="AQ85" s="335"/>
      <c r="AR85" s="189"/>
      <c r="AS85" s="173"/>
      <c r="AT85" s="158"/>
      <c r="AU85" s="73"/>
      <c r="AV85" s="196"/>
    </row>
    <row r="86" spans="1:48" ht="34.5" x14ac:dyDescent="0.25">
      <c r="A86" s="134" t="str">
        <f>MID(E86,FIND("(Q",E86)+1,7)</f>
        <v>Q8d.4.1</v>
      </c>
      <c r="B86" s="132" t="s">
        <v>61</v>
      </c>
      <c r="C86" s="129" t="s">
        <v>703</v>
      </c>
      <c r="D86" s="210"/>
      <c r="E86" s="560" t="s">
        <v>648</v>
      </c>
      <c r="F86" s="560"/>
      <c r="G86" s="560"/>
      <c r="H86" s="560"/>
      <c r="I86" s="434"/>
      <c r="J86" s="471"/>
      <c r="K86" s="472"/>
      <c r="L86" s="472"/>
      <c r="M86" s="461"/>
      <c r="N86" s="267" t="s">
        <v>747</v>
      </c>
      <c r="O86" s="248" t="s">
        <v>902</v>
      </c>
      <c r="P86" s="235"/>
      <c r="Q86" s="429"/>
      <c r="R86" s="235"/>
      <c r="S86" s="429"/>
      <c r="T86" s="235"/>
      <c r="U86" s="235"/>
      <c r="V86" s="254" t="str">
        <f t="shared" si="12"/>
        <v>profession is not regulated</v>
      </c>
      <c r="W86" s="236"/>
      <c r="X86" s="398"/>
      <c r="Y86" s="152"/>
      <c r="Z86" s="152"/>
      <c r="AA86" s="233"/>
      <c r="AB86" s="303"/>
      <c r="AC86" s="242"/>
      <c r="AD86" s="239"/>
      <c r="AE86" s="255"/>
      <c r="AF86" s="239" t="str">
        <f t="shared" si="13"/>
        <v/>
      </c>
      <c r="AG86" s="291"/>
      <c r="AH86" s="239"/>
      <c r="AI86" s="291"/>
      <c r="AJ86" s="239"/>
      <c r="AK86" s="291" t="str">
        <f t="shared" si="14"/>
        <v/>
      </c>
      <c r="AL86" s="239"/>
      <c r="AM86" s="239"/>
      <c r="AN86" s="239"/>
      <c r="AO86" s="315"/>
      <c r="AP86" s="302" t="str">
        <f t="shared" si="15"/>
        <v>.</v>
      </c>
      <c r="AQ86" s="336"/>
      <c r="AR86" s="189"/>
      <c r="AS86" s="173"/>
      <c r="AT86" s="158"/>
      <c r="AU86" s="73"/>
      <c r="AV86" s="196"/>
    </row>
    <row r="87" spans="1:48" ht="46" x14ac:dyDescent="0.25">
      <c r="A87" s="134" t="str">
        <f>MID(E87,FIND("(Q",E87)+1,8)</f>
        <v>Q8d.4.1a</v>
      </c>
      <c r="B87" s="132" t="s">
        <v>535</v>
      </c>
      <c r="C87" s="105"/>
      <c r="D87" s="427"/>
      <c r="E87" s="566" t="s">
        <v>649</v>
      </c>
      <c r="F87" s="566"/>
      <c r="G87" s="566"/>
      <c r="H87" s="566"/>
      <c r="I87" s="160"/>
      <c r="J87" s="471"/>
      <c r="K87" s="472"/>
      <c r="L87" s="472"/>
      <c r="M87" s="461"/>
      <c r="N87" s="267" t="s">
        <v>0</v>
      </c>
      <c r="O87" s="429" t="s">
        <v>904</v>
      </c>
      <c r="P87" s="235"/>
      <c r="Q87" s="429"/>
      <c r="R87" s="235"/>
      <c r="S87" s="429"/>
      <c r="T87" s="235"/>
      <c r="U87" s="235"/>
      <c r="V87" s="254" t="str">
        <f t="shared" si="12"/>
        <v/>
      </c>
      <c r="W87" s="236"/>
      <c r="X87" s="398"/>
      <c r="Y87" s="152"/>
      <c r="Z87" s="152"/>
      <c r="AA87" s="233"/>
      <c r="AB87" s="303"/>
      <c r="AC87" s="242"/>
      <c r="AD87" s="239"/>
      <c r="AE87" s="255"/>
      <c r="AF87" s="239" t="str">
        <f t="shared" si="13"/>
        <v/>
      </c>
      <c r="AG87" s="291"/>
      <c r="AH87" s="239"/>
      <c r="AI87" s="291"/>
      <c r="AJ87" s="239"/>
      <c r="AK87" s="291" t="str">
        <f t="shared" si="14"/>
        <v/>
      </c>
      <c r="AL87" s="239"/>
      <c r="AM87" s="239"/>
      <c r="AN87" s="239"/>
      <c r="AO87" s="315"/>
      <c r="AP87" s="302" t="str">
        <f t="shared" si="15"/>
        <v>.</v>
      </c>
      <c r="AQ87" s="336"/>
      <c r="AR87" s="195"/>
      <c r="AS87" s="182"/>
      <c r="AT87" s="158"/>
      <c r="AU87" s="158"/>
      <c r="AV87" s="164"/>
    </row>
    <row r="88" spans="1:48" ht="34.5" x14ac:dyDescent="0.25">
      <c r="A88" s="134" t="str">
        <f>MID(E88,FIND("(Q",E88)+1,7)</f>
        <v>Q8d.4.2</v>
      </c>
      <c r="B88" s="132" t="s">
        <v>61</v>
      </c>
      <c r="C88" s="105" t="s">
        <v>445</v>
      </c>
      <c r="D88" s="209"/>
      <c r="E88" s="560" t="s">
        <v>650</v>
      </c>
      <c r="F88" s="560"/>
      <c r="G88" s="560"/>
      <c r="H88" s="560"/>
      <c r="I88" s="434"/>
      <c r="J88" s="420"/>
      <c r="K88" s="467"/>
      <c r="L88" s="467"/>
      <c r="M88" s="468"/>
      <c r="N88" s="267" t="s">
        <v>747</v>
      </c>
      <c r="O88" s="248" t="s">
        <v>902</v>
      </c>
      <c r="P88" s="235"/>
      <c r="Q88" s="429"/>
      <c r="R88" s="235"/>
      <c r="S88" s="429"/>
      <c r="T88" s="235"/>
      <c r="U88" s="429"/>
      <c r="V88" s="429" t="str">
        <f t="shared" si="12"/>
        <v>profession is not regulated</v>
      </c>
      <c r="W88" s="236"/>
      <c r="X88" s="398"/>
      <c r="Y88" s="152"/>
      <c r="Z88" s="152"/>
      <c r="AA88" s="233"/>
      <c r="AB88" s="303"/>
      <c r="AC88" s="242"/>
      <c r="AD88" s="238"/>
      <c r="AE88" s="237"/>
      <c r="AF88" s="238" t="str">
        <f t="shared" si="13"/>
        <v/>
      </c>
      <c r="AG88" s="291"/>
      <c r="AH88" s="239"/>
      <c r="AI88" s="291"/>
      <c r="AJ88" s="239"/>
      <c r="AK88" s="291" t="str">
        <f t="shared" si="14"/>
        <v/>
      </c>
      <c r="AL88" s="239"/>
      <c r="AM88" s="239"/>
      <c r="AN88" s="239"/>
      <c r="AO88" s="315"/>
      <c r="AP88" s="302" t="str">
        <f t="shared" si="15"/>
        <v>.</v>
      </c>
      <c r="AQ88" s="336"/>
      <c r="AR88" s="189"/>
      <c r="AS88" s="173"/>
      <c r="AT88" s="158"/>
      <c r="AU88" s="158"/>
      <c r="AV88" s="164"/>
    </row>
    <row r="89" spans="1:48" ht="46" x14ac:dyDescent="0.25">
      <c r="A89" s="134" t="str">
        <f>MID(E89,FIND("(Q",E89)+1,8)</f>
        <v>Q8d.4.2a</v>
      </c>
      <c r="B89" s="132" t="s">
        <v>535</v>
      </c>
      <c r="C89" s="105"/>
      <c r="D89" s="427"/>
      <c r="E89" s="564" t="s">
        <v>651</v>
      </c>
      <c r="F89" s="564"/>
      <c r="G89" s="564"/>
      <c r="H89" s="564"/>
      <c r="I89" s="160"/>
      <c r="J89" s="471"/>
      <c r="K89" s="472"/>
      <c r="L89" s="472"/>
      <c r="M89" s="461"/>
      <c r="N89" s="267" t="s">
        <v>0</v>
      </c>
      <c r="O89" s="429" t="s">
        <v>904</v>
      </c>
      <c r="P89" s="235"/>
      <c r="Q89" s="429"/>
      <c r="R89" s="235"/>
      <c r="S89" s="429"/>
      <c r="T89" s="235"/>
      <c r="U89" s="235"/>
      <c r="V89" s="254" t="str">
        <f t="shared" si="12"/>
        <v/>
      </c>
      <c r="W89" s="236"/>
      <c r="X89" s="398"/>
      <c r="Y89" s="152"/>
      <c r="Z89" s="152"/>
      <c r="AA89" s="233"/>
      <c r="AB89" s="303"/>
      <c r="AC89" s="242"/>
      <c r="AD89" s="239"/>
      <c r="AE89" s="255"/>
      <c r="AF89" s="239" t="str">
        <f t="shared" si="13"/>
        <v/>
      </c>
      <c r="AG89" s="291"/>
      <c r="AH89" s="239"/>
      <c r="AI89" s="291"/>
      <c r="AJ89" s="239"/>
      <c r="AK89" s="291" t="str">
        <f t="shared" si="14"/>
        <v/>
      </c>
      <c r="AL89" s="239"/>
      <c r="AM89" s="239"/>
      <c r="AN89" s="239"/>
      <c r="AO89" s="315"/>
      <c r="AP89" s="302" t="str">
        <f t="shared" si="15"/>
        <v>.</v>
      </c>
      <c r="AQ89" s="336"/>
      <c r="AR89" s="189"/>
      <c r="AS89" s="173"/>
      <c r="AT89" s="158"/>
      <c r="AU89" s="158"/>
      <c r="AV89" s="196"/>
    </row>
    <row r="90" spans="1:48" ht="34.5" x14ac:dyDescent="0.25">
      <c r="A90" s="134" t="str">
        <f>MID(E90,FIND("(Q",E90)+1,7)</f>
        <v>Q8d.4.3</v>
      </c>
      <c r="B90" s="132" t="s">
        <v>61</v>
      </c>
      <c r="C90" s="135" t="s">
        <v>446</v>
      </c>
      <c r="D90" s="209"/>
      <c r="E90" s="560" t="s">
        <v>758</v>
      </c>
      <c r="F90" s="560"/>
      <c r="G90" s="560"/>
      <c r="H90" s="560"/>
      <c r="I90" s="434"/>
      <c r="J90" s="420"/>
      <c r="K90" s="467"/>
      <c r="L90" s="467"/>
      <c r="M90" s="468"/>
      <c r="N90" s="267" t="s">
        <v>747</v>
      </c>
      <c r="O90" s="248" t="s">
        <v>902</v>
      </c>
      <c r="P90" s="235"/>
      <c r="Q90" s="429"/>
      <c r="R90" s="235"/>
      <c r="S90" s="429"/>
      <c r="T90" s="235"/>
      <c r="U90" s="429"/>
      <c r="V90" s="429" t="str">
        <f t="shared" si="12"/>
        <v>profession is not regulated</v>
      </c>
      <c r="W90" s="236"/>
      <c r="X90" s="398"/>
      <c r="Y90" s="152"/>
      <c r="Z90" s="152"/>
      <c r="AA90" s="233"/>
      <c r="AB90" s="303"/>
      <c r="AC90" s="242"/>
      <c r="AD90" s="238"/>
      <c r="AE90" s="237"/>
      <c r="AF90" s="238" t="str">
        <f t="shared" si="13"/>
        <v/>
      </c>
      <c r="AG90" s="291"/>
      <c r="AH90" s="239"/>
      <c r="AI90" s="291"/>
      <c r="AJ90" s="239"/>
      <c r="AK90" s="291" t="str">
        <f t="shared" si="14"/>
        <v/>
      </c>
      <c r="AL90" s="239"/>
      <c r="AM90" s="239"/>
      <c r="AN90" s="239"/>
      <c r="AO90" s="315"/>
      <c r="AP90" s="302" t="str">
        <f t="shared" si="15"/>
        <v>.</v>
      </c>
      <c r="AQ90" s="336"/>
      <c r="AR90" s="189"/>
      <c r="AS90" s="173"/>
      <c r="AT90" s="158"/>
      <c r="AU90" s="158"/>
      <c r="AV90" s="196"/>
    </row>
    <row r="91" spans="1:48" ht="46" x14ac:dyDescent="0.25">
      <c r="A91" s="134" t="str">
        <f>MID(E91,FIND("(Q",E91)+1,8)</f>
        <v>Q8d.4.3a</v>
      </c>
      <c r="B91" s="132" t="s">
        <v>535</v>
      </c>
      <c r="C91" s="105"/>
      <c r="D91" s="427"/>
      <c r="E91" s="566" t="s">
        <v>652</v>
      </c>
      <c r="F91" s="566"/>
      <c r="G91" s="566"/>
      <c r="H91" s="566"/>
      <c r="I91" s="160"/>
      <c r="J91" s="471"/>
      <c r="K91" s="472"/>
      <c r="L91" s="472"/>
      <c r="M91" s="461"/>
      <c r="N91" s="267" t="s">
        <v>0</v>
      </c>
      <c r="O91" s="429" t="s">
        <v>904</v>
      </c>
      <c r="P91" s="235"/>
      <c r="Q91" s="429"/>
      <c r="R91" s="235"/>
      <c r="S91" s="429"/>
      <c r="T91" s="235"/>
      <c r="U91" s="235"/>
      <c r="V91" s="254" t="str">
        <f t="shared" si="12"/>
        <v/>
      </c>
      <c r="W91" s="236"/>
      <c r="X91" s="398"/>
      <c r="Y91" s="152"/>
      <c r="Z91" s="152"/>
      <c r="AA91" s="233"/>
      <c r="AB91" s="303"/>
      <c r="AC91" s="242"/>
      <c r="AD91" s="239"/>
      <c r="AE91" s="255"/>
      <c r="AF91" s="239" t="str">
        <f t="shared" si="13"/>
        <v/>
      </c>
      <c r="AG91" s="291"/>
      <c r="AH91" s="239"/>
      <c r="AI91" s="291"/>
      <c r="AJ91" s="239"/>
      <c r="AK91" s="291" t="str">
        <f t="shared" si="14"/>
        <v/>
      </c>
      <c r="AL91" s="239"/>
      <c r="AM91" s="239"/>
      <c r="AN91" s="239"/>
      <c r="AO91" s="315"/>
      <c r="AP91" s="302" t="str">
        <f t="shared" si="15"/>
        <v>.</v>
      </c>
      <c r="AQ91" s="336"/>
      <c r="AR91" s="189"/>
      <c r="AS91" s="173"/>
      <c r="AT91" s="158"/>
      <c r="AU91" s="158"/>
      <c r="AV91" s="196"/>
    </row>
    <row r="92" spans="1:48" ht="34.5" x14ac:dyDescent="0.25">
      <c r="A92" s="134" t="str">
        <f>MID(E92,FIND("(Q",E92)+1,7)</f>
        <v>Q8d.4.4</v>
      </c>
      <c r="B92" s="134" t="s">
        <v>88</v>
      </c>
      <c r="C92" s="135" t="s">
        <v>443</v>
      </c>
      <c r="D92" s="201"/>
      <c r="E92" s="568" t="s">
        <v>653</v>
      </c>
      <c r="F92" s="568"/>
      <c r="G92" s="568"/>
      <c r="H92" s="568"/>
      <c r="I92" s="643" t="s">
        <v>1205</v>
      </c>
      <c r="J92" s="478"/>
      <c r="K92" s="479"/>
      <c r="L92" s="479"/>
      <c r="M92" s="466"/>
      <c r="N92" s="267" t="s">
        <v>747</v>
      </c>
      <c r="O92" s="248" t="s">
        <v>902</v>
      </c>
      <c r="P92" s="235"/>
      <c r="Q92" s="429"/>
      <c r="R92" s="235"/>
      <c r="S92" s="429"/>
      <c r="T92" s="235"/>
      <c r="U92" s="429"/>
      <c r="V92" s="429" t="str">
        <f t="shared" si="12"/>
        <v>profession is not regulated</v>
      </c>
      <c r="W92" s="236"/>
      <c r="X92" s="398"/>
      <c r="Y92" s="152"/>
      <c r="Z92" s="152"/>
      <c r="AA92" s="233"/>
      <c r="AB92" s="303"/>
      <c r="AC92" s="242"/>
      <c r="AD92" s="238"/>
      <c r="AE92" s="237"/>
      <c r="AF92" s="238" t="str">
        <f t="shared" si="13"/>
        <v/>
      </c>
      <c r="AG92" s="291"/>
      <c r="AH92" s="239"/>
      <c r="AI92" s="291"/>
      <c r="AJ92" s="239"/>
      <c r="AK92" s="291" t="str">
        <f t="shared" si="14"/>
        <v/>
      </c>
      <c r="AL92" s="239"/>
      <c r="AM92" s="239"/>
      <c r="AN92" s="239"/>
      <c r="AO92" s="315"/>
      <c r="AP92" s="302" t="str">
        <f t="shared" si="15"/>
        <v>.</v>
      </c>
      <c r="AQ92" s="336"/>
      <c r="AR92" s="189"/>
      <c r="AS92" s="173"/>
      <c r="AT92" s="158"/>
      <c r="AU92" s="158"/>
      <c r="AV92" s="196"/>
    </row>
    <row r="93" spans="1:48" ht="69" customHeight="1" thickBot="1" x14ac:dyDescent="0.3">
      <c r="A93" s="381" t="str">
        <f>MID(E93,FIND("(Q",E93)+1,8)</f>
        <v>Q8d.4.4a</v>
      </c>
      <c r="B93" s="381" t="s">
        <v>88</v>
      </c>
      <c r="C93" s="382" t="s">
        <v>444</v>
      </c>
      <c r="D93" s="184"/>
      <c r="E93" s="645" t="s">
        <v>654</v>
      </c>
      <c r="F93" s="645"/>
      <c r="G93" s="645"/>
      <c r="H93" s="645"/>
      <c r="I93" s="644"/>
      <c r="J93" s="508"/>
      <c r="K93" s="509"/>
      <c r="L93" s="509"/>
      <c r="M93" s="510"/>
      <c r="N93" s="319" t="s">
        <v>1226</v>
      </c>
      <c r="O93" s="256" t="str">
        <f t="shared" ref="O93" si="17">IF(OR(B93="NI",B93="N"),"New question introduced in 2023 - Please answer this question for the year of the previous update in Column P",IF(B93="EC","Small changes were made to the question. Take extra care when validating the response in Column N. If necessary, please change your answer in Column P",""))</f>
        <v/>
      </c>
      <c r="P93" s="274"/>
      <c r="Q93" s="256"/>
      <c r="R93" s="274"/>
      <c r="S93" s="256"/>
      <c r="T93" s="274"/>
      <c r="U93" s="256"/>
      <c r="V93" s="256" t="str">
        <f t="shared" si="12"/>
        <v>https://www.architects.nsw.gov.au/register-architects/getting-registered/13-trans-tasman-mutual-recognition-agreement-ttmra</v>
      </c>
      <c r="W93" s="355"/>
      <c r="X93" s="483"/>
      <c r="Y93" s="484"/>
      <c r="Z93" s="484"/>
      <c r="AA93" s="485"/>
      <c r="AB93" s="307"/>
      <c r="AC93" s="257"/>
      <c r="AD93" s="258"/>
      <c r="AE93" s="258"/>
      <c r="AF93" s="259" t="str">
        <f t="shared" si="13"/>
        <v/>
      </c>
      <c r="AG93" s="261"/>
      <c r="AH93" s="260"/>
      <c r="AI93" s="261"/>
      <c r="AJ93" s="260"/>
      <c r="AK93" s="261" t="str">
        <f t="shared" si="14"/>
        <v/>
      </c>
      <c r="AL93" s="260"/>
      <c r="AM93" s="260"/>
      <c r="AN93" s="260"/>
      <c r="AO93" s="320"/>
      <c r="AP93" s="308" t="str">
        <f t="shared" si="15"/>
        <v>.</v>
      </c>
      <c r="AQ93" s="339"/>
      <c r="AR93" s="189"/>
      <c r="AS93" s="179"/>
      <c r="AT93" s="197"/>
      <c r="AU93" s="197"/>
      <c r="AV93" s="198"/>
    </row>
    <row r="94" spans="1:48" x14ac:dyDescent="0.25">
      <c r="A94" s="356"/>
      <c r="B94" s="356">
        <f>COUNTIF(B7:B93,"E")+ COUNTIF(B7:B93,"EC")+ COUNTIF(B7:B93,"N")+ COUNTIF(B7:B93,"ETS")</f>
        <v>34</v>
      </c>
      <c r="C94" s="356"/>
      <c r="M94" s="53"/>
      <c r="N94" s="53"/>
      <c r="O94" s="53"/>
      <c r="P94" s="53"/>
      <c r="Q94" s="60"/>
      <c r="R94" s="53"/>
      <c r="S94" s="60"/>
      <c r="T94" s="53"/>
      <c r="U94" s="60"/>
      <c r="V94" s="53"/>
      <c r="W94" s="43"/>
      <c r="X94" s="53"/>
      <c r="Y94" s="53"/>
      <c r="Z94" s="53"/>
      <c r="AA94" s="53"/>
      <c r="AB94" s="362"/>
      <c r="AC94" s="362"/>
      <c r="AD94" s="43"/>
      <c r="AE94" s="43"/>
      <c r="AF94" s="43"/>
      <c r="AG94" s="43"/>
      <c r="AH94" s="357"/>
      <c r="AI94" s="40"/>
      <c r="AJ94" s="40"/>
      <c r="AK94" s="40"/>
      <c r="AL94" s="40"/>
      <c r="AM94" s="43"/>
      <c r="AN94" s="43"/>
      <c r="AO94" s="43"/>
      <c r="AP94" s="43"/>
      <c r="AQ94" s="43"/>
      <c r="AR94" s="24"/>
      <c r="AS94" s="24">
        <f>COUNTIF(AS7:AS93,"x")</f>
        <v>0</v>
      </c>
      <c r="AT94" s="24">
        <f>AS94/B94</f>
        <v>0</v>
      </c>
      <c r="AU94" s="213"/>
      <c r="AV94" s="213"/>
    </row>
    <row r="95" spans="1:48" x14ac:dyDescent="0.25">
      <c r="A95" s="132"/>
      <c r="B95" s="109"/>
      <c r="C95" s="136"/>
      <c r="M95" s="53"/>
      <c r="N95" s="53"/>
      <c r="AB95" s="361"/>
      <c r="AC95" s="361"/>
      <c r="AR95" s="78"/>
      <c r="AS95" s="78"/>
      <c r="AT95" s="78"/>
      <c r="AU95" s="78"/>
      <c r="AV95" s="78"/>
    </row>
    <row r="96" spans="1:48" x14ac:dyDescent="0.25">
      <c r="B96" s="136"/>
      <c r="H96" s="58"/>
      <c r="I96" s="43"/>
      <c r="AB96" s="361"/>
      <c r="AC96" s="361"/>
      <c r="AR96" s="78"/>
      <c r="AS96" s="78"/>
      <c r="AT96" s="78"/>
      <c r="AU96" s="78"/>
      <c r="AV96" s="78"/>
    </row>
    <row r="97" spans="8:48" x14ac:dyDescent="0.25">
      <c r="H97" s="432"/>
      <c r="I97" s="432"/>
      <c r="J97" s="432"/>
      <c r="AB97" s="361"/>
      <c r="AC97" s="361"/>
      <c r="AR97" s="78"/>
      <c r="AS97" s="78"/>
      <c r="AT97" s="78"/>
      <c r="AU97" s="78"/>
      <c r="AV97" s="78"/>
    </row>
    <row r="98" spans="8:48" x14ac:dyDescent="0.25">
      <c r="AB98" s="361"/>
      <c r="AC98" s="361"/>
      <c r="AR98" s="78"/>
      <c r="AS98" s="78"/>
      <c r="AT98" s="78"/>
      <c r="AU98" s="78"/>
      <c r="AV98" s="78"/>
    </row>
    <row r="99" spans="8:48" x14ac:dyDescent="0.25">
      <c r="AB99" s="361"/>
      <c r="AC99" s="361"/>
      <c r="AR99" s="78"/>
      <c r="AS99" s="78"/>
      <c r="AT99" s="78"/>
      <c r="AU99" s="78"/>
      <c r="AV99" s="78"/>
    </row>
    <row r="100" spans="8:48" x14ac:dyDescent="0.25">
      <c r="AB100" s="361"/>
      <c r="AC100" s="361"/>
      <c r="AR100" s="78"/>
      <c r="AS100" s="78"/>
      <c r="AT100" s="78"/>
      <c r="AU100" s="78"/>
      <c r="AV100" s="78"/>
    </row>
    <row r="101" spans="8:48" x14ac:dyDescent="0.25">
      <c r="AB101" s="361"/>
      <c r="AC101" s="361"/>
      <c r="AR101" s="78"/>
      <c r="AS101" s="78"/>
      <c r="AT101" s="78"/>
      <c r="AU101" s="78"/>
      <c r="AV101" s="78"/>
    </row>
    <row r="102" spans="8:48" x14ac:dyDescent="0.25">
      <c r="AB102" s="361"/>
      <c r="AC102" s="361"/>
      <c r="AR102" s="78"/>
      <c r="AS102" s="78"/>
      <c r="AT102" s="78"/>
      <c r="AU102" s="78"/>
      <c r="AV102" s="78"/>
    </row>
    <row r="103" spans="8:48" x14ac:dyDescent="0.25">
      <c r="AB103" s="361"/>
      <c r="AC103" s="361"/>
      <c r="AR103" s="78"/>
      <c r="AS103" s="78"/>
      <c r="AT103" s="78"/>
      <c r="AU103" s="78"/>
      <c r="AV103" s="78"/>
    </row>
    <row r="104" spans="8:48" x14ac:dyDescent="0.25">
      <c r="AB104" s="361"/>
      <c r="AC104" s="361"/>
      <c r="AR104" s="78"/>
      <c r="AS104" s="78"/>
      <c r="AT104" s="78"/>
      <c r="AU104" s="78"/>
      <c r="AV104" s="78"/>
    </row>
    <row r="105" spans="8:48" x14ac:dyDescent="0.25">
      <c r="AB105" s="361"/>
      <c r="AC105" s="361"/>
      <c r="AR105" s="78"/>
      <c r="AS105" s="78"/>
      <c r="AT105" s="78"/>
      <c r="AU105" s="78"/>
      <c r="AV105" s="78"/>
    </row>
    <row r="106" spans="8:48" x14ac:dyDescent="0.25">
      <c r="AB106" s="361"/>
      <c r="AC106" s="361"/>
      <c r="AR106" s="78"/>
      <c r="AS106" s="78"/>
      <c r="AT106" s="78"/>
      <c r="AU106" s="78"/>
      <c r="AV106" s="78"/>
    </row>
    <row r="107" spans="8:48" x14ac:dyDescent="0.25">
      <c r="AB107" s="361"/>
      <c r="AC107" s="361"/>
      <c r="AR107" s="78"/>
      <c r="AS107" s="78"/>
      <c r="AT107" s="78"/>
      <c r="AU107" s="78"/>
      <c r="AV107" s="78"/>
    </row>
    <row r="108" spans="8:48" x14ac:dyDescent="0.25">
      <c r="AB108" s="361"/>
      <c r="AC108" s="361"/>
      <c r="AR108" s="78"/>
      <c r="AS108" s="78"/>
      <c r="AT108" s="78"/>
      <c r="AU108" s="78"/>
      <c r="AV108" s="78"/>
    </row>
    <row r="109" spans="8:48" x14ac:dyDescent="0.25">
      <c r="AB109" s="361"/>
      <c r="AC109" s="361"/>
      <c r="AR109" s="78"/>
      <c r="AS109" s="78"/>
      <c r="AT109" s="78"/>
      <c r="AU109" s="78"/>
      <c r="AV109" s="78"/>
    </row>
    <row r="110" spans="8:48" x14ac:dyDescent="0.25">
      <c r="AB110" s="361"/>
      <c r="AC110" s="361"/>
      <c r="AR110" s="78"/>
      <c r="AS110" s="78"/>
      <c r="AT110" s="78"/>
      <c r="AU110" s="78"/>
      <c r="AV110" s="78"/>
    </row>
    <row r="111" spans="8:48" x14ac:dyDescent="0.25">
      <c r="AB111" s="361"/>
      <c r="AC111" s="361"/>
      <c r="AR111" s="78"/>
      <c r="AS111" s="78"/>
      <c r="AT111" s="78"/>
      <c r="AU111" s="78"/>
      <c r="AV111" s="78"/>
    </row>
    <row r="112" spans="8:48" x14ac:dyDescent="0.25">
      <c r="AB112" s="361"/>
      <c r="AC112" s="361"/>
      <c r="AR112" s="78"/>
      <c r="AS112" s="78"/>
      <c r="AT112" s="78"/>
      <c r="AU112" s="78"/>
      <c r="AV112" s="78"/>
    </row>
    <row r="113" spans="28:48" x14ac:dyDescent="0.25">
      <c r="AB113" s="361"/>
      <c r="AC113" s="361"/>
      <c r="AR113" s="78"/>
      <c r="AS113" s="78"/>
      <c r="AT113" s="78"/>
      <c r="AU113" s="78"/>
      <c r="AV113" s="78"/>
    </row>
    <row r="114" spans="28:48" x14ac:dyDescent="0.25">
      <c r="AB114" s="361"/>
      <c r="AC114" s="361"/>
      <c r="AR114" s="78"/>
      <c r="AS114" s="78"/>
      <c r="AT114" s="78"/>
      <c r="AU114" s="78"/>
      <c r="AV114" s="78"/>
    </row>
    <row r="115" spans="28:48" x14ac:dyDescent="0.25">
      <c r="AB115" s="361"/>
      <c r="AC115" s="361"/>
      <c r="AR115" s="78"/>
      <c r="AS115" s="78"/>
      <c r="AT115" s="78"/>
      <c r="AU115" s="78"/>
      <c r="AV115" s="78"/>
    </row>
    <row r="116" spans="28:48" x14ac:dyDescent="0.25">
      <c r="AB116" s="361"/>
      <c r="AC116" s="361"/>
      <c r="AR116" s="78"/>
      <c r="AS116" s="78"/>
      <c r="AT116" s="78"/>
      <c r="AU116" s="78"/>
      <c r="AV116" s="78"/>
    </row>
    <row r="117" spans="28:48" x14ac:dyDescent="0.25">
      <c r="AB117" s="361"/>
      <c r="AC117" s="361"/>
      <c r="AR117" s="78"/>
      <c r="AS117" s="78"/>
      <c r="AT117" s="78"/>
      <c r="AU117" s="78"/>
      <c r="AV117" s="78"/>
    </row>
    <row r="118" spans="28:48" x14ac:dyDescent="0.25">
      <c r="AB118" s="361"/>
      <c r="AC118" s="361"/>
      <c r="AR118" s="78"/>
      <c r="AS118" s="78"/>
      <c r="AT118" s="78"/>
      <c r="AU118" s="78"/>
      <c r="AV118" s="78"/>
    </row>
    <row r="119" spans="28:48" x14ac:dyDescent="0.25">
      <c r="AB119" s="361"/>
      <c r="AC119" s="361"/>
      <c r="AR119" s="78"/>
      <c r="AS119" s="78"/>
      <c r="AT119" s="78"/>
      <c r="AU119" s="78"/>
      <c r="AV119" s="78"/>
    </row>
    <row r="120" spans="28:48" x14ac:dyDescent="0.25">
      <c r="AB120" s="361"/>
      <c r="AC120" s="361"/>
      <c r="AR120" s="78"/>
      <c r="AS120" s="78"/>
      <c r="AT120" s="78"/>
      <c r="AU120" s="78"/>
      <c r="AV120" s="78"/>
    </row>
    <row r="121" spans="28:48" x14ac:dyDescent="0.25">
      <c r="AB121" s="361"/>
      <c r="AC121" s="361"/>
      <c r="AR121" s="78"/>
      <c r="AS121" s="78"/>
      <c r="AT121" s="78"/>
      <c r="AU121" s="78"/>
      <c r="AV121" s="78"/>
    </row>
    <row r="122" spans="28:48" x14ac:dyDescent="0.25">
      <c r="AB122" s="361"/>
      <c r="AC122" s="361"/>
      <c r="AR122" s="78"/>
      <c r="AS122" s="78"/>
      <c r="AT122" s="78"/>
      <c r="AU122" s="78"/>
      <c r="AV122" s="78"/>
    </row>
    <row r="123" spans="28:48" x14ac:dyDescent="0.25">
      <c r="AB123" s="361"/>
      <c r="AC123" s="361"/>
      <c r="AR123" s="78"/>
      <c r="AS123" s="78"/>
      <c r="AT123" s="78"/>
      <c r="AU123" s="78"/>
      <c r="AV123" s="78"/>
    </row>
    <row r="124" spans="28:48" x14ac:dyDescent="0.25">
      <c r="AB124" s="361"/>
      <c r="AC124" s="361"/>
      <c r="AR124" s="78"/>
      <c r="AS124" s="78"/>
      <c r="AT124" s="78"/>
      <c r="AU124" s="78"/>
      <c r="AV124" s="78"/>
    </row>
    <row r="125" spans="28:48" x14ac:dyDescent="0.25">
      <c r="AB125" s="361"/>
      <c r="AC125" s="361"/>
      <c r="AR125" s="78"/>
      <c r="AS125" s="78"/>
      <c r="AT125" s="78"/>
      <c r="AU125" s="78"/>
      <c r="AV125" s="78"/>
    </row>
    <row r="126" spans="28:48" x14ac:dyDescent="0.25">
      <c r="AB126" s="361"/>
      <c r="AC126" s="361"/>
      <c r="AR126" s="78"/>
      <c r="AS126" s="78"/>
      <c r="AT126" s="78"/>
      <c r="AU126" s="78"/>
      <c r="AV126" s="78"/>
    </row>
    <row r="127" spans="28:48" x14ac:dyDescent="0.25">
      <c r="AB127" s="361"/>
      <c r="AC127" s="361"/>
      <c r="AR127" s="78"/>
      <c r="AS127" s="78"/>
      <c r="AT127" s="78"/>
      <c r="AU127" s="78"/>
      <c r="AV127" s="78"/>
    </row>
    <row r="128" spans="28:48" x14ac:dyDescent="0.25">
      <c r="AB128" s="361"/>
      <c r="AC128" s="361"/>
      <c r="AR128" s="78"/>
      <c r="AS128" s="78"/>
      <c r="AT128" s="78"/>
      <c r="AU128" s="78"/>
      <c r="AV128" s="78"/>
    </row>
    <row r="129" spans="28:48" x14ac:dyDescent="0.25">
      <c r="AB129" s="361"/>
      <c r="AC129" s="361"/>
      <c r="AR129" s="78"/>
      <c r="AS129" s="78"/>
      <c r="AT129" s="78"/>
      <c r="AU129" s="78"/>
      <c r="AV129" s="78"/>
    </row>
    <row r="130" spans="28:48" x14ac:dyDescent="0.25">
      <c r="AB130" s="361"/>
      <c r="AC130" s="361"/>
      <c r="AR130" s="78"/>
      <c r="AS130" s="78"/>
      <c r="AT130" s="78"/>
      <c r="AU130" s="78"/>
      <c r="AV130" s="78"/>
    </row>
    <row r="131" spans="28:48" x14ac:dyDescent="0.25">
      <c r="AB131" s="361"/>
      <c r="AC131" s="361"/>
      <c r="AR131" s="78"/>
      <c r="AS131" s="78"/>
      <c r="AT131" s="78"/>
      <c r="AU131" s="78"/>
      <c r="AV131" s="78"/>
    </row>
    <row r="132" spans="28:48" x14ac:dyDescent="0.25">
      <c r="AB132" s="361"/>
      <c r="AC132" s="361"/>
      <c r="AR132" s="78"/>
      <c r="AS132" s="78"/>
      <c r="AT132" s="78"/>
      <c r="AU132" s="78"/>
      <c r="AV132" s="78"/>
    </row>
    <row r="133" spans="28:48" x14ac:dyDescent="0.25">
      <c r="AB133" s="361"/>
      <c r="AC133" s="361"/>
      <c r="AR133" s="78"/>
      <c r="AS133" s="78"/>
      <c r="AT133" s="78"/>
      <c r="AU133" s="78"/>
      <c r="AV133" s="78"/>
    </row>
    <row r="134" spans="28:48" x14ac:dyDescent="0.25">
      <c r="AB134" s="361"/>
      <c r="AC134" s="361"/>
      <c r="AR134" s="78"/>
      <c r="AS134" s="78"/>
      <c r="AT134" s="78"/>
      <c r="AU134" s="78"/>
      <c r="AV134" s="78"/>
    </row>
    <row r="135" spans="28:48" x14ac:dyDescent="0.25">
      <c r="AB135" s="361"/>
      <c r="AC135" s="361"/>
      <c r="AR135" s="78"/>
      <c r="AS135" s="78"/>
      <c r="AT135" s="78"/>
      <c r="AU135" s="78"/>
      <c r="AV135" s="78"/>
    </row>
    <row r="136" spans="28:48" x14ac:dyDescent="0.25">
      <c r="AB136" s="361"/>
      <c r="AC136" s="361"/>
      <c r="AR136" s="78"/>
      <c r="AS136" s="78"/>
      <c r="AT136" s="78"/>
      <c r="AU136" s="78"/>
      <c r="AV136" s="78"/>
    </row>
    <row r="137" spans="28:48" x14ac:dyDescent="0.25">
      <c r="AB137" s="361"/>
      <c r="AC137" s="361"/>
      <c r="AR137" s="78"/>
      <c r="AS137" s="78"/>
      <c r="AT137" s="78"/>
      <c r="AU137" s="78"/>
      <c r="AV137" s="78"/>
    </row>
    <row r="138" spans="28:48" x14ac:dyDescent="0.25">
      <c r="AB138" s="361"/>
      <c r="AC138" s="361"/>
      <c r="AR138" s="78"/>
      <c r="AS138" s="78"/>
      <c r="AT138" s="78"/>
      <c r="AU138" s="78"/>
      <c r="AV138" s="78"/>
    </row>
    <row r="139" spans="28:48" x14ac:dyDescent="0.25">
      <c r="AB139" s="361"/>
      <c r="AC139" s="361"/>
      <c r="AR139" s="78"/>
      <c r="AS139" s="78"/>
      <c r="AT139" s="78"/>
      <c r="AU139" s="78"/>
      <c r="AV139" s="78"/>
    </row>
    <row r="140" spans="28:48" x14ac:dyDescent="0.25">
      <c r="AB140" s="361"/>
      <c r="AC140" s="361"/>
      <c r="AR140" s="78"/>
      <c r="AS140" s="78"/>
      <c r="AT140" s="78"/>
      <c r="AU140" s="78"/>
      <c r="AV140" s="78"/>
    </row>
    <row r="141" spans="28:48" x14ac:dyDescent="0.25">
      <c r="AB141" s="361"/>
      <c r="AC141" s="361"/>
      <c r="AR141" s="78"/>
      <c r="AS141" s="78"/>
      <c r="AT141" s="78"/>
      <c r="AU141" s="78"/>
      <c r="AV141" s="78"/>
    </row>
    <row r="142" spans="28:48" x14ac:dyDescent="0.25">
      <c r="AB142" s="361"/>
      <c r="AC142" s="361"/>
      <c r="AR142" s="78"/>
      <c r="AS142" s="78"/>
      <c r="AT142" s="78"/>
      <c r="AU142" s="78"/>
      <c r="AV142" s="78"/>
    </row>
    <row r="143" spans="28:48" x14ac:dyDescent="0.25">
      <c r="AB143" s="361"/>
      <c r="AC143" s="361"/>
      <c r="AR143" s="78"/>
      <c r="AS143" s="78"/>
      <c r="AT143" s="78"/>
      <c r="AU143" s="78"/>
      <c r="AV143" s="78"/>
    </row>
    <row r="144" spans="28:48" x14ac:dyDescent="0.25">
      <c r="AB144" s="361"/>
      <c r="AC144" s="361"/>
      <c r="AR144" s="78"/>
      <c r="AS144" s="78"/>
      <c r="AT144" s="78"/>
      <c r="AU144" s="78"/>
      <c r="AV144" s="78"/>
    </row>
    <row r="145" spans="28:48" x14ac:dyDescent="0.25">
      <c r="AB145" s="361"/>
      <c r="AC145" s="361"/>
      <c r="AR145" s="78"/>
      <c r="AS145" s="78"/>
      <c r="AT145" s="78"/>
      <c r="AU145" s="78"/>
      <c r="AV145" s="78"/>
    </row>
    <row r="146" spans="28:48" x14ac:dyDescent="0.25">
      <c r="AB146" s="361"/>
      <c r="AC146" s="361"/>
      <c r="AR146" s="78"/>
      <c r="AS146" s="78"/>
      <c r="AT146" s="78"/>
      <c r="AU146" s="78"/>
      <c r="AV146" s="78"/>
    </row>
    <row r="147" spans="28:48" x14ac:dyDescent="0.25">
      <c r="AB147" s="361"/>
      <c r="AC147" s="361"/>
      <c r="AR147" s="78"/>
      <c r="AS147" s="78"/>
      <c r="AT147" s="78"/>
      <c r="AU147" s="78"/>
      <c r="AV147" s="78"/>
    </row>
    <row r="148" spans="28:48" x14ac:dyDescent="0.25">
      <c r="AB148" s="361"/>
      <c r="AC148" s="361"/>
      <c r="AR148" s="78"/>
      <c r="AS148" s="78"/>
      <c r="AT148" s="78"/>
      <c r="AU148" s="78"/>
      <c r="AV148" s="78"/>
    </row>
    <row r="149" spans="28:48" x14ac:dyDescent="0.25">
      <c r="AB149" s="361"/>
      <c r="AC149" s="361"/>
      <c r="AR149" s="78"/>
      <c r="AS149" s="78"/>
      <c r="AT149" s="78"/>
      <c r="AU149" s="78"/>
      <c r="AV149" s="78"/>
    </row>
    <row r="150" spans="28:48" x14ac:dyDescent="0.25">
      <c r="AB150" s="361"/>
      <c r="AC150" s="361"/>
      <c r="AR150" s="78"/>
      <c r="AS150" s="78"/>
      <c r="AT150" s="78"/>
      <c r="AU150" s="78"/>
      <c r="AV150" s="78"/>
    </row>
    <row r="151" spans="28:48" x14ac:dyDescent="0.25">
      <c r="AB151" s="361"/>
      <c r="AC151" s="361"/>
      <c r="AR151" s="78"/>
      <c r="AS151" s="78"/>
      <c r="AT151" s="78"/>
      <c r="AU151" s="78"/>
      <c r="AV151" s="78"/>
    </row>
    <row r="152" spans="28:48" x14ac:dyDescent="0.25">
      <c r="AB152" s="361"/>
      <c r="AC152" s="361"/>
      <c r="AR152" s="78"/>
      <c r="AS152" s="78"/>
      <c r="AT152" s="78"/>
      <c r="AU152" s="78"/>
      <c r="AV152" s="78"/>
    </row>
    <row r="153" spans="28:48" x14ac:dyDescent="0.25">
      <c r="AB153" s="361"/>
      <c r="AC153" s="361"/>
      <c r="AR153" s="78"/>
      <c r="AS153" s="78"/>
      <c r="AT153" s="78"/>
      <c r="AU153" s="78"/>
      <c r="AV153" s="78"/>
    </row>
    <row r="154" spans="28:48" x14ac:dyDescent="0.25">
      <c r="AB154" s="361"/>
      <c r="AC154" s="361"/>
      <c r="AR154" s="78"/>
      <c r="AS154" s="78"/>
      <c r="AT154" s="78"/>
      <c r="AU154" s="78"/>
      <c r="AV154" s="78"/>
    </row>
    <row r="155" spans="28:48" x14ac:dyDescent="0.25">
      <c r="AB155" s="361"/>
      <c r="AC155" s="361"/>
      <c r="AR155" s="78"/>
      <c r="AS155" s="78"/>
      <c r="AT155" s="78"/>
      <c r="AU155" s="78"/>
      <c r="AV155" s="78"/>
    </row>
    <row r="156" spans="28:48" x14ac:dyDescent="0.25">
      <c r="AB156" s="361"/>
      <c r="AC156" s="361"/>
      <c r="AR156" s="78"/>
      <c r="AS156" s="78"/>
      <c r="AT156" s="78"/>
      <c r="AU156" s="78"/>
      <c r="AV156" s="78"/>
    </row>
    <row r="157" spans="28:48" x14ac:dyDescent="0.25">
      <c r="AB157" s="361"/>
      <c r="AC157" s="361"/>
      <c r="AR157" s="78"/>
      <c r="AS157" s="78"/>
      <c r="AT157" s="78"/>
      <c r="AU157" s="78"/>
      <c r="AV157" s="78"/>
    </row>
    <row r="158" spans="28:48" x14ac:dyDescent="0.25">
      <c r="AB158" s="361"/>
      <c r="AC158" s="361"/>
      <c r="AR158" s="78"/>
      <c r="AS158" s="78"/>
      <c r="AT158" s="78"/>
      <c r="AU158" s="78"/>
      <c r="AV158" s="78"/>
    </row>
    <row r="159" spans="28:48" x14ac:dyDescent="0.25">
      <c r="AB159" s="361"/>
      <c r="AC159" s="361"/>
      <c r="AR159" s="78"/>
      <c r="AS159" s="78"/>
      <c r="AT159" s="78"/>
      <c r="AU159" s="78"/>
      <c r="AV159" s="78"/>
    </row>
    <row r="160" spans="28:48" x14ac:dyDescent="0.25">
      <c r="AB160" s="361"/>
      <c r="AC160" s="361"/>
      <c r="AR160" s="78"/>
      <c r="AS160" s="78"/>
      <c r="AT160" s="78"/>
      <c r="AU160" s="78"/>
      <c r="AV160" s="78"/>
    </row>
    <row r="161" spans="28:48" x14ac:dyDescent="0.25">
      <c r="AB161" s="361"/>
      <c r="AC161" s="361"/>
      <c r="AR161" s="78"/>
      <c r="AS161" s="78"/>
      <c r="AT161" s="78"/>
      <c r="AU161" s="78"/>
      <c r="AV161" s="78"/>
    </row>
    <row r="162" spans="28:48" x14ac:dyDescent="0.25">
      <c r="AB162" s="361"/>
      <c r="AC162" s="361"/>
      <c r="AR162" s="78"/>
      <c r="AS162" s="78"/>
      <c r="AT162" s="78"/>
      <c r="AU162" s="78"/>
      <c r="AV162" s="78"/>
    </row>
    <row r="163" spans="28:48" x14ac:dyDescent="0.25">
      <c r="AB163" s="361"/>
      <c r="AC163" s="361"/>
      <c r="AR163" s="78"/>
      <c r="AS163" s="78"/>
      <c r="AT163" s="78"/>
      <c r="AU163" s="78"/>
      <c r="AV163" s="78"/>
    </row>
    <row r="164" spans="28:48" x14ac:dyDescent="0.25">
      <c r="AB164" s="361"/>
      <c r="AC164" s="361"/>
      <c r="AR164" s="78"/>
      <c r="AS164" s="78"/>
      <c r="AT164" s="78"/>
      <c r="AU164" s="78"/>
      <c r="AV164" s="78"/>
    </row>
    <row r="165" spans="28:48" x14ac:dyDescent="0.25">
      <c r="AB165" s="361"/>
      <c r="AC165" s="361"/>
      <c r="AR165" s="78"/>
      <c r="AS165" s="78"/>
      <c r="AT165" s="78"/>
      <c r="AU165" s="78"/>
      <c r="AV165" s="78"/>
    </row>
    <row r="166" spans="28:48" x14ac:dyDescent="0.25">
      <c r="AB166" s="361"/>
      <c r="AC166" s="361"/>
      <c r="AR166" s="78"/>
      <c r="AS166" s="78"/>
      <c r="AT166" s="78"/>
      <c r="AU166" s="78"/>
      <c r="AV166" s="78"/>
    </row>
    <row r="167" spans="28:48" x14ac:dyDescent="0.25">
      <c r="AB167" s="361"/>
      <c r="AC167" s="361"/>
      <c r="AR167" s="78"/>
      <c r="AS167" s="78"/>
      <c r="AT167" s="78"/>
      <c r="AU167" s="78"/>
      <c r="AV167" s="78"/>
    </row>
    <row r="168" spans="28:48" x14ac:dyDescent="0.25">
      <c r="AB168" s="361"/>
      <c r="AC168" s="361"/>
      <c r="AR168" s="78"/>
      <c r="AS168" s="78"/>
      <c r="AT168" s="78"/>
      <c r="AU168" s="78"/>
      <c r="AV168" s="78"/>
    </row>
    <row r="169" spans="28:48" x14ac:dyDescent="0.25">
      <c r="AB169" s="361"/>
      <c r="AC169" s="361"/>
      <c r="AR169" s="78"/>
      <c r="AS169" s="78"/>
      <c r="AT169" s="78"/>
      <c r="AU169" s="78"/>
      <c r="AV169" s="78"/>
    </row>
    <row r="170" spans="28:48" x14ac:dyDescent="0.25">
      <c r="AB170" s="361"/>
      <c r="AC170" s="361"/>
      <c r="AR170" s="78"/>
      <c r="AS170" s="78"/>
      <c r="AT170" s="78"/>
      <c r="AU170" s="78"/>
      <c r="AV170" s="78"/>
    </row>
    <row r="171" spans="28:48" x14ac:dyDescent="0.25">
      <c r="AB171" s="361"/>
      <c r="AC171" s="361"/>
      <c r="AR171" s="78"/>
      <c r="AS171" s="78"/>
      <c r="AT171" s="78"/>
      <c r="AU171" s="78"/>
      <c r="AV171" s="78"/>
    </row>
    <row r="172" spans="28:48" x14ac:dyDescent="0.25">
      <c r="AB172" s="361"/>
      <c r="AC172" s="361"/>
      <c r="AR172" s="78"/>
      <c r="AS172" s="78"/>
      <c r="AT172" s="78"/>
      <c r="AU172" s="78"/>
      <c r="AV172" s="78"/>
    </row>
    <row r="173" spans="28:48" x14ac:dyDescent="0.25">
      <c r="AB173" s="361"/>
      <c r="AC173" s="361"/>
      <c r="AR173" s="78"/>
      <c r="AS173" s="78"/>
      <c r="AT173" s="78"/>
      <c r="AU173" s="78"/>
      <c r="AV173" s="78"/>
    </row>
    <row r="174" spans="28:48" x14ac:dyDescent="0.25">
      <c r="AB174" s="361"/>
      <c r="AC174" s="361"/>
      <c r="AR174" s="78"/>
      <c r="AS174" s="78"/>
      <c r="AT174" s="78"/>
      <c r="AU174" s="78"/>
      <c r="AV174" s="78"/>
    </row>
    <row r="175" spans="28:48" x14ac:dyDescent="0.25">
      <c r="AB175" s="361"/>
      <c r="AC175" s="361"/>
      <c r="AR175" s="78"/>
      <c r="AS175" s="78"/>
      <c r="AT175" s="78"/>
      <c r="AU175" s="78"/>
      <c r="AV175" s="78"/>
    </row>
    <row r="176" spans="28:48" x14ac:dyDescent="0.25">
      <c r="AB176" s="361"/>
      <c r="AC176" s="361"/>
      <c r="AR176" s="78"/>
      <c r="AS176" s="78"/>
      <c r="AT176" s="78"/>
      <c r="AU176" s="78"/>
      <c r="AV176" s="78"/>
    </row>
    <row r="177" spans="28:48" x14ac:dyDescent="0.25">
      <c r="AB177" s="361"/>
      <c r="AC177" s="361"/>
      <c r="AR177" s="78"/>
      <c r="AS177" s="78"/>
      <c r="AT177" s="78"/>
      <c r="AU177" s="78"/>
      <c r="AV177" s="78"/>
    </row>
    <row r="178" spans="28:48" x14ac:dyDescent="0.25">
      <c r="AB178" s="361"/>
      <c r="AC178" s="361"/>
      <c r="AR178" s="78"/>
      <c r="AS178" s="78"/>
      <c r="AT178" s="78"/>
      <c r="AU178" s="78"/>
      <c r="AV178" s="78"/>
    </row>
    <row r="179" spans="28:48" x14ac:dyDescent="0.25">
      <c r="AB179" s="361"/>
      <c r="AC179" s="361"/>
      <c r="AR179" s="78"/>
      <c r="AS179" s="78"/>
      <c r="AT179" s="78"/>
      <c r="AU179" s="78"/>
      <c r="AV179" s="78"/>
    </row>
    <row r="180" spans="28:48" x14ac:dyDescent="0.25">
      <c r="AB180" s="361"/>
      <c r="AC180" s="361"/>
      <c r="AR180" s="78"/>
      <c r="AS180" s="78"/>
      <c r="AT180" s="78"/>
      <c r="AU180" s="78"/>
      <c r="AV180" s="78"/>
    </row>
    <row r="181" spans="28:48" x14ac:dyDescent="0.25">
      <c r="AB181" s="361"/>
      <c r="AC181" s="361"/>
      <c r="AR181" s="78"/>
      <c r="AS181" s="78"/>
      <c r="AT181" s="78"/>
      <c r="AU181" s="78"/>
      <c r="AV181" s="78"/>
    </row>
    <row r="182" spans="28:48" x14ac:dyDescent="0.25">
      <c r="AB182" s="361"/>
      <c r="AC182" s="361"/>
      <c r="AR182" s="78"/>
      <c r="AS182" s="78"/>
      <c r="AT182" s="78"/>
      <c r="AU182" s="78"/>
      <c r="AV182" s="78"/>
    </row>
    <row r="183" spans="28:48" x14ac:dyDescent="0.25">
      <c r="AB183" s="361"/>
      <c r="AC183" s="361"/>
      <c r="AR183" s="78"/>
      <c r="AS183" s="78"/>
      <c r="AT183" s="78"/>
      <c r="AU183" s="78"/>
      <c r="AV183" s="78"/>
    </row>
    <row r="184" spans="28:48" x14ac:dyDescent="0.25">
      <c r="AB184" s="361"/>
      <c r="AC184" s="361"/>
      <c r="AR184" s="78"/>
      <c r="AS184" s="78"/>
      <c r="AT184" s="78"/>
      <c r="AU184" s="78"/>
      <c r="AV184" s="78"/>
    </row>
    <row r="185" spans="28:48" x14ac:dyDescent="0.25">
      <c r="AB185" s="361"/>
      <c r="AC185" s="361"/>
      <c r="AR185" s="78"/>
      <c r="AS185" s="78"/>
      <c r="AT185" s="78"/>
      <c r="AU185" s="78"/>
      <c r="AV185" s="78"/>
    </row>
    <row r="186" spans="28:48" x14ac:dyDescent="0.25">
      <c r="AB186" s="361"/>
      <c r="AC186" s="361"/>
      <c r="AR186" s="78"/>
      <c r="AS186" s="78"/>
      <c r="AT186" s="78"/>
      <c r="AU186" s="78"/>
      <c r="AV186" s="78"/>
    </row>
    <row r="187" spans="28:48" x14ac:dyDescent="0.25">
      <c r="AB187" s="361"/>
      <c r="AC187" s="361"/>
      <c r="AR187" s="78"/>
      <c r="AS187" s="78"/>
      <c r="AT187" s="78"/>
      <c r="AU187" s="78"/>
      <c r="AV187" s="78"/>
    </row>
    <row r="188" spans="28:48" x14ac:dyDescent="0.25">
      <c r="AB188" s="361"/>
      <c r="AC188" s="361"/>
      <c r="AR188" s="78"/>
      <c r="AS188" s="78"/>
      <c r="AT188" s="78"/>
      <c r="AU188" s="78"/>
      <c r="AV188" s="78"/>
    </row>
    <row r="189" spans="28:48" x14ac:dyDescent="0.25">
      <c r="AB189" s="361"/>
      <c r="AC189" s="361"/>
      <c r="AR189" s="78"/>
      <c r="AS189" s="78"/>
      <c r="AT189" s="78"/>
      <c r="AU189" s="78"/>
      <c r="AV189" s="78"/>
    </row>
    <row r="190" spans="28:48" x14ac:dyDescent="0.25">
      <c r="AB190" s="361"/>
      <c r="AC190" s="361"/>
      <c r="AR190" s="78"/>
      <c r="AS190" s="78"/>
      <c r="AT190" s="78"/>
      <c r="AU190" s="78"/>
      <c r="AV190" s="78"/>
    </row>
    <row r="191" spans="28:48" x14ac:dyDescent="0.25">
      <c r="AB191" s="361"/>
      <c r="AC191" s="361"/>
      <c r="AR191" s="78"/>
      <c r="AS191" s="78"/>
      <c r="AT191" s="78"/>
      <c r="AU191" s="78"/>
      <c r="AV191" s="78"/>
    </row>
    <row r="192" spans="28:48" x14ac:dyDescent="0.25">
      <c r="AB192" s="361"/>
      <c r="AC192" s="361"/>
      <c r="AR192" s="78"/>
      <c r="AS192" s="78"/>
      <c r="AT192" s="78"/>
      <c r="AU192" s="78"/>
      <c r="AV192" s="78"/>
    </row>
    <row r="193" spans="28:29" x14ac:dyDescent="0.25">
      <c r="AB193" s="361"/>
      <c r="AC193" s="361"/>
    </row>
    <row r="194" spans="28:29" x14ac:dyDescent="0.25">
      <c r="AB194" s="361"/>
      <c r="AC194" s="361"/>
    </row>
    <row r="195" spans="28:29" x14ac:dyDescent="0.25">
      <c r="AB195" s="361"/>
      <c r="AC195" s="361"/>
    </row>
    <row r="196" spans="28:29" x14ac:dyDescent="0.25">
      <c r="AB196" s="361"/>
      <c r="AC196" s="361"/>
    </row>
    <row r="197" spans="28:29" x14ac:dyDescent="0.25">
      <c r="AB197" s="361"/>
      <c r="AC197" s="361"/>
    </row>
    <row r="198" spans="28:29" x14ac:dyDescent="0.25">
      <c r="AB198" s="361"/>
      <c r="AC198" s="361"/>
    </row>
    <row r="199" spans="28:29" x14ac:dyDescent="0.25">
      <c r="AB199" s="361"/>
      <c r="AC199" s="361"/>
    </row>
    <row r="200" spans="28:29" x14ac:dyDescent="0.25">
      <c r="AB200" s="361"/>
      <c r="AC200" s="361"/>
    </row>
    <row r="201" spans="28:29" x14ac:dyDescent="0.25">
      <c r="AB201" s="361"/>
      <c r="AC201" s="361"/>
    </row>
    <row r="202" spans="28:29" x14ac:dyDescent="0.25">
      <c r="AB202" s="361"/>
      <c r="AC202" s="361"/>
    </row>
    <row r="203" spans="28:29" x14ac:dyDescent="0.25">
      <c r="AB203" s="361"/>
      <c r="AC203" s="361"/>
    </row>
    <row r="204" spans="28:29" x14ac:dyDescent="0.25">
      <c r="AB204" s="361"/>
      <c r="AC204" s="361"/>
    </row>
    <row r="205" spans="28:29" x14ac:dyDescent="0.25">
      <c r="AB205" s="361"/>
      <c r="AC205" s="361"/>
    </row>
    <row r="206" spans="28:29" x14ac:dyDescent="0.25">
      <c r="AB206" s="361"/>
      <c r="AC206" s="361"/>
    </row>
    <row r="207" spans="28:29" x14ac:dyDescent="0.25">
      <c r="AB207" s="361"/>
      <c r="AC207" s="361"/>
    </row>
    <row r="208" spans="28:29" x14ac:dyDescent="0.25">
      <c r="AB208" s="361"/>
      <c r="AC208" s="361"/>
    </row>
    <row r="209" spans="28:29" x14ac:dyDescent="0.25">
      <c r="AB209" s="361"/>
      <c r="AC209" s="361"/>
    </row>
    <row r="210" spans="28:29" x14ac:dyDescent="0.25">
      <c r="AB210" s="361"/>
      <c r="AC210" s="361"/>
    </row>
    <row r="211" spans="28:29" x14ac:dyDescent="0.25">
      <c r="AB211" s="361"/>
      <c r="AC211" s="361"/>
    </row>
    <row r="212" spans="28:29" x14ac:dyDescent="0.25">
      <c r="AB212" s="361"/>
      <c r="AC212" s="361"/>
    </row>
    <row r="213" spans="28:29" x14ac:dyDescent="0.25">
      <c r="AB213" s="361"/>
      <c r="AC213" s="361"/>
    </row>
    <row r="214" spans="28:29" x14ac:dyDescent="0.25">
      <c r="AB214" s="361"/>
      <c r="AC214" s="361"/>
    </row>
    <row r="215" spans="28:29" x14ac:dyDescent="0.25">
      <c r="AB215" s="361"/>
      <c r="AC215" s="361"/>
    </row>
    <row r="216" spans="28:29" x14ac:dyDescent="0.25">
      <c r="AB216" s="361"/>
      <c r="AC216" s="361"/>
    </row>
    <row r="217" spans="28:29" x14ac:dyDescent="0.25">
      <c r="AB217" s="361"/>
      <c r="AC217" s="361"/>
    </row>
    <row r="218" spans="28:29" x14ac:dyDescent="0.25">
      <c r="AB218" s="361"/>
      <c r="AC218" s="361"/>
    </row>
    <row r="219" spans="28:29" x14ac:dyDescent="0.25">
      <c r="AB219" s="361"/>
      <c r="AC219" s="361"/>
    </row>
    <row r="220" spans="28:29" x14ac:dyDescent="0.25">
      <c r="AB220" s="361"/>
      <c r="AC220" s="361"/>
    </row>
    <row r="221" spans="28:29" x14ac:dyDescent="0.25">
      <c r="AB221" s="361"/>
      <c r="AC221" s="361"/>
    </row>
    <row r="222" spans="28:29" x14ac:dyDescent="0.25">
      <c r="AB222" s="361"/>
      <c r="AC222" s="361"/>
    </row>
    <row r="223" spans="28:29" x14ac:dyDescent="0.25">
      <c r="AB223" s="361"/>
      <c r="AC223" s="361"/>
    </row>
    <row r="224" spans="28:29" x14ac:dyDescent="0.25">
      <c r="AB224" s="361"/>
      <c r="AC224" s="361"/>
    </row>
    <row r="225" spans="28:29" x14ac:dyDescent="0.25">
      <c r="AB225" s="361"/>
      <c r="AC225" s="361"/>
    </row>
    <row r="226" spans="28:29" x14ac:dyDescent="0.25">
      <c r="AB226" s="361"/>
      <c r="AC226" s="361"/>
    </row>
    <row r="227" spans="28:29" x14ac:dyDescent="0.25">
      <c r="AB227" s="361"/>
      <c r="AC227" s="361"/>
    </row>
    <row r="228" spans="28:29" x14ac:dyDescent="0.25">
      <c r="AB228" s="361"/>
      <c r="AC228" s="361"/>
    </row>
    <row r="229" spans="28:29" x14ac:dyDescent="0.25">
      <c r="AB229" s="361"/>
      <c r="AC229" s="361"/>
    </row>
    <row r="230" spans="28:29" x14ac:dyDescent="0.25">
      <c r="AB230" s="361"/>
      <c r="AC230" s="361"/>
    </row>
    <row r="231" spans="28:29" x14ac:dyDescent="0.25">
      <c r="AB231" s="361"/>
      <c r="AC231" s="361"/>
    </row>
    <row r="232" spans="28:29" x14ac:dyDescent="0.25">
      <c r="AB232" s="361"/>
      <c r="AC232" s="361"/>
    </row>
    <row r="233" spans="28:29" x14ac:dyDescent="0.25">
      <c r="AB233" s="361"/>
      <c r="AC233" s="361"/>
    </row>
    <row r="234" spans="28:29" x14ac:dyDescent="0.25">
      <c r="AB234" s="361"/>
      <c r="AC234" s="361"/>
    </row>
    <row r="235" spans="28:29" x14ac:dyDescent="0.25">
      <c r="AB235" s="361"/>
      <c r="AC235" s="361"/>
    </row>
    <row r="236" spans="28:29" x14ac:dyDescent="0.25">
      <c r="AB236" s="361"/>
      <c r="AC236" s="361"/>
    </row>
    <row r="237" spans="28:29" x14ac:dyDescent="0.25">
      <c r="AB237" s="361"/>
      <c r="AC237" s="361"/>
    </row>
    <row r="238" spans="28:29" x14ac:dyDescent="0.25">
      <c r="AB238" s="361"/>
      <c r="AC238" s="361"/>
    </row>
    <row r="239" spans="28:29" x14ac:dyDescent="0.25">
      <c r="AB239" s="361"/>
      <c r="AC239" s="361"/>
    </row>
    <row r="240" spans="28:29" x14ac:dyDescent="0.25">
      <c r="AB240" s="361"/>
      <c r="AC240" s="361"/>
    </row>
    <row r="241" spans="28:29" x14ac:dyDescent="0.25">
      <c r="AB241" s="361"/>
      <c r="AC241" s="361"/>
    </row>
    <row r="242" spans="28:29" x14ac:dyDescent="0.25">
      <c r="AB242" s="361"/>
      <c r="AC242" s="361"/>
    </row>
    <row r="243" spans="28:29" x14ac:dyDescent="0.25">
      <c r="AB243" s="361"/>
      <c r="AC243" s="361"/>
    </row>
    <row r="244" spans="28:29" x14ac:dyDescent="0.25">
      <c r="AB244" s="361"/>
      <c r="AC244" s="361"/>
    </row>
    <row r="245" spans="28:29" x14ac:dyDescent="0.25">
      <c r="AB245" s="361"/>
      <c r="AC245" s="361"/>
    </row>
    <row r="246" spans="28:29" x14ac:dyDescent="0.25">
      <c r="AB246" s="361"/>
      <c r="AC246" s="361"/>
    </row>
    <row r="247" spans="28:29" x14ac:dyDescent="0.25">
      <c r="AB247" s="361"/>
      <c r="AC247" s="361"/>
    </row>
    <row r="248" spans="28:29" x14ac:dyDescent="0.25">
      <c r="AB248" s="361"/>
      <c r="AC248" s="361"/>
    </row>
    <row r="249" spans="28:29" x14ac:dyDescent="0.25">
      <c r="AB249" s="361"/>
      <c r="AC249" s="361"/>
    </row>
    <row r="250" spans="28:29" x14ac:dyDescent="0.25">
      <c r="AB250" s="361"/>
      <c r="AC250" s="361"/>
    </row>
    <row r="251" spans="28:29" x14ac:dyDescent="0.25">
      <c r="AB251" s="361"/>
      <c r="AC251" s="361"/>
    </row>
    <row r="252" spans="28:29" x14ac:dyDescent="0.25">
      <c r="AB252" s="361"/>
      <c r="AC252" s="361"/>
    </row>
    <row r="253" spans="28:29" x14ac:dyDescent="0.25">
      <c r="AB253" s="361"/>
      <c r="AC253" s="361"/>
    </row>
    <row r="254" spans="28:29" x14ac:dyDescent="0.25">
      <c r="AB254" s="361"/>
      <c r="AC254" s="361"/>
    </row>
    <row r="255" spans="28:29" x14ac:dyDescent="0.25">
      <c r="AB255" s="361"/>
      <c r="AC255" s="361"/>
    </row>
    <row r="256" spans="28:29" x14ac:dyDescent="0.25">
      <c r="AB256" s="361"/>
      <c r="AC256" s="361"/>
    </row>
    <row r="257" spans="28:29" x14ac:dyDescent="0.25">
      <c r="AB257" s="361"/>
      <c r="AC257" s="361"/>
    </row>
    <row r="258" spans="28:29" x14ac:dyDescent="0.25">
      <c r="AB258" s="361"/>
      <c r="AC258" s="361"/>
    </row>
    <row r="259" spans="28:29" x14ac:dyDescent="0.25">
      <c r="AB259" s="361"/>
      <c r="AC259" s="361"/>
    </row>
    <row r="260" spans="28:29" x14ac:dyDescent="0.25">
      <c r="AB260" s="361"/>
      <c r="AC260" s="361"/>
    </row>
    <row r="261" spans="28:29" x14ac:dyDescent="0.25">
      <c r="AB261" s="361"/>
      <c r="AC261" s="361"/>
    </row>
    <row r="262" spans="28:29" x14ac:dyDescent="0.25">
      <c r="AB262" s="361"/>
      <c r="AC262" s="361"/>
    </row>
    <row r="263" spans="28:29" x14ac:dyDescent="0.25">
      <c r="AB263" s="361"/>
      <c r="AC263" s="361"/>
    </row>
    <row r="264" spans="28:29" x14ac:dyDescent="0.25">
      <c r="AB264" s="361"/>
      <c r="AC264" s="361"/>
    </row>
    <row r="265" spans="28:29" x14ac:dyDescent="0.25">
      <c r="AB265" s="361"/>
      <c r="AC265" s="361"/>
    </row>
    <row r="266" spans="28:29" x14ac:dyDescent="0.25">
      <c r="AB266" s="361"/>
      <c r="AC266" s="361"/>
    </row>
    <row r="267" spans="28:29" x14ac:dyDescent="0.25">
      <c r="AB267" s="361"/>
      <c r="AC267" s="361"/>
    </row>
    <row r="268" spans="28:29" x14ac:dyDescent="0.25">
      <c r="AB268" s="361"/>
      <c r="AC268" s="361"/>
    </row>
    <row r="269" spans="28:29" x14ac:dyDescent="0.25">
      <c r="AB269" s="361"/>
      <c r="AC269" s="361"/>
    </row>
    <row r="270" spans="28:29" x14ac:dyDescent="0.25">
      <c r="AB270" s="361"/>
      <c r="AC270" s="361"/>
    </row>
    <row r="271" spans="28:29" x14ac:dyDescent="0.25">
      <c r="AB271" s="361"/>
      <c r="AC271" s="361"/>
    </row>
    <row r="272" spans="28:29" x14ac:dyDescent="0.25">
      <c r="AB272" s="361"/>
      <c r="AC272" s="361"/>
    </row>
    <row r="273" spans="28:29" x14ac:dyDescent="0.25">
      <c r="AB273" s="361"/>
      <c r="AC273" s="361"/>
    </row>
    <row r="274" spans="28:29" x14ac:dyDescent="0.25">
      <c r="AB274" s="361"/>
      <c r="AC274" s="361"/>
    </row>
    <row r="275" spans="28:29" x14ac:dyDescent="0.25">
      <c r="AB275" s="361"/>
      <c r="AC275" s="361"/>
    </row>
    <row r="276" spans="28:29" x14ac:dyDescent="0.25">
      <c r="AB276" s="361"/>
      <c r="AC276" s="361"/>
    </row>
    <row r="277" spans="28:29" x14ac:dyDescent="0.25">
      <c r="AB277" s="361"/>
      <c r="AC277" s="361"/>
    </row>
    <row r="278" spans="28:29" x14ac:dyDescent="0.25">
      <c r="AB278" s="361"/>
      <c r="AC278" s="361"/>
    </row>
    <row r="279" spans="28:29" x14ac:dyDescent="0.25">
      <c r="AB279" s="361"/>
      <c r="AC279" s="361"/>
    </row>
    <row r="280" spans="28:29" x14ac:dyDescent="0.25">
      <c r="AB280" s="361"/>
      <c r="AC280" s="361"/>
    </row>
    <row r="281" spans="28:29" x14ac:dyDescent="0.25">
      <c r="AB281" s="361"/>
      <c r="AC281" s="361"/>
    </row>
    <row r="282" spans="28:29" x14ac:dyDescent="0.25">
      <c r="AB282" s="361"/>
      <c r="AC282" s="361"/>
    </row>
    <row r="283" spans="28:29" x14ac:dyDescent="0.25">
      <c r="AB283" s="361"/>
      <c r="AC283" s="361"/>
    </row>
    <row r="284" spans="28:29" x14ac:dyDescent="0.25">
      <c r="AB284" s="361"/>
      <c r="AC284" s="361"/>
    </row>
    <row r="285" spans="28:29" x14ac:dyDescent="0.25">
      <c r="AB285" s="361"/>
      <c r="AC285" s="361"/>
    </row>
    <row r="286" spans="28:29" x14ac:dyDescent="0.25">
      <c r="AB286" s="361"/>
      <c r="AC286" s="361"/>
    </row>
    <row r="287" spans="28:29" x14ac:dyDescent="0.25">
      <c r="AB287" s="361"/>
      <c r="AC287" s="361"/>
    </row>
    <row r="288" spans="28:29" x14ac:dyDescent="0.25">
      <c r="AB288" s="361"/>
      <c r="AC288" s="361"/>
    </row>
    <row r="289" spans="28:29" x14ac:dyDescent="0.25">
      <c r="AB289" s="361"/>
      <c r="AC289" s="361"/>
    </row>
    <row r="290" spans="28:29" x14ac:dyDescent="0.25">
      <c r="AB290" s="361"/>
      <c r="AC290" s="361"/>
    </row>
    <row r="291" spans="28:29" x14ac:dyDescent="0.25">
      <c r="AB291" s="361"/>
      <c r="AC291" s="361"/>
    </row>
    <row r="292" spans="28:29" x14ac:dyDescent="0.25">
      <c r="AB292" s="361"/>
      <c r="AC292" s="361"/>
    </row>
    <row r="293" spans="28:29" x14ac:dyDescent="0.25">
      <c r="AB293" s="361"/>
      <c r="AC293" s="361"/>
    </row>
    <row r="294" spans="28:29" x14ac:dyDescent="0.25">
      <c r="AB294" s="361"/>
      <c r="AC294" s="361"/>
    </row>
    <row r="295" spans="28:29" x14ac:dyDescent="0.25">
      <c r="AB295" s="361"/>
      <c r="AC295" s="361"/>
    </row>
    <row r="296" spans="28:29" x14ac:dyDescent="0.25">
      <c r="AB296" s="361"/>
      <c r="AC296" s="361"/>
    </row>
    <row r="297" spans="28:29" x14ac:dyDescent="0.25">
      <c r="AB297" s="361"/>
      <c r="AC297" s="361"/>
    </row>
    <row r="298" spans="28:29" x14ac:dyDescent="0.25">
      <c r="AB298" s="361"/>
      <c r="AC298" s="361"/>
    </row>
    <row r="299" spans="28:29" x14ac:dyDescent="0.25">
      <c r="AB299" s="361"/>
      <c r="AC299" s="361"/>
    </row>
    <row r="300" spans="28:29" x14ac:dyDescent="0.25">
      <c r="AB300" s="361"/>
      <c r="AC300" s="361"/>
    </row>
  </sheetData>
  <sheetProtection algorithmName="SHA-512" hashValue="6E2+i5Tz8V4Zxmh0dXVS6cjVLhQiqPno2BC/S96KOvY7+1vCfCpuDFxjN460r4pOXn4wxChvuNbVqTa7XQ7/ig==" saltValue="84MIfDY/hMnB4+bDw18R0A==" spinCount="100000" sheet="1" objects="1" scenarios="1"/>
  <mergeCells count="98">
    <mergeCell ref="K3:L3"/>
    <mergeCell ref="I29:I32"/>
    <mergeCell ref="F30:H30"/>
    <mergeCell ref="F31:H31"/>
    <mergeCell ref="F32:H32"/>
    <mergeCell ref="I17:I28"/>
    <mergeCell ref="D4:H4"/>
    <mergeCell ref="D5:H5"/>
    <mergeCell ref="D16:H16"/>
    <mergeCell ref="E9:H9"/>
    <mergeCell ref="E12:H12"/>
    <mergeCell ref="E13:H13"/>
    <mergeCell ref="E7:H7"/>
    <mergeCell ref="E15:H15"/>
    <mergeCell ref="I13:I14"/>
    <mergeCell ref="E8:H8"/>
    <mergeCell ref="I35:I41"/>
    <mergeCell ref="E92:H92"/>
    <mergeCell ref="E14:H14"/>
    <mergeCell ref="E17:H17"/>
    <mergeCell ref="E48:H48"/>
    <mergeCell ref="E50:H50"/>
    <mergeCell ref="F41:H41"/>
    <mergeCell ref="E42:H42"/>
    <mergeCell ref="E45:H45"/>
    <mergeCell ref="E46:H46"/>
    <mergeCell ref="E47:H47"/>
    <mergeCell ref="E80:H80"/>
    <mergeCell ref="E81:H81"/>
    <mergeCell ref="E82:H82"/>
    <mergeCell ref="E78:H78"/>
    <mergeCell ref="E79:H79"/>
    <mergeCell ref="I92:I93"/>
    <mergeCell ref="E93:H93"/>
    <mergeCell ref="I56:I57"/>
    <mergeCell ref="D77:H77"/>
    <mergeCell ref="E84:H84"/>
    <mergeCell ref="G66:H66"/>
    <mergeCell ref="G67:H67"/>
    <mergeCell ref="G68:H68"/>
    <mergeCell ref="G69:H69"/>
    <mergeCell ref="E75:H75"/>
    <mergeCell ref="F72:H72"/>
    <mergeCell ref="E83:H83"/>
    <mergeCell ref="E73:H73"/>
    <mergeCell ref="E76:H76"/>
    <mergeCell ref="F65:H65"/>
    <mergeCell ref="O18:O32"/>
    <mergeCell ref="AS3:AV3"/>
    <mergeCell ref="N3:W3"/>
    <mergeCell ref="X3:AA3"/>
    <mergeCell ref="AB3:AQ3"/>
    <mergeCell ref="E10:H10"/>
    <mergeCell ref="E11:H11"/>
    <mergeCell ref="I10:I12"/>
    <mergeCell ref="D51:H51"/>
    <mergeCell ref="F29:H29"/>
    <mergeCell ref="E43:H43"/>
    <mergeCell ref="E33:H33"/>
    <mergeCell ref="E44:H44"/>
    <mergeCell ref="F23:H23"/>
    <mergeCell ref="F24:H24"/>
    <mergeCell ref="E34:H34"/>
    <mergeCell ref="F37:H37"/>
    <mergeCell ref="F35:H35"/>
    <mergeCell ref="F36:H36"/>
    <mergeCell ref="F38:H38"/>
    <mergeCell ref="E49:H49"/>
    <mergeCell ref="F39:H39"/>
    <mergeCell ref="F40:H40"/>
    <mergeCell ref="E90:H90"/>
    <mergeCell ref="E91:H91"/>
    <mergeCell ref="E86:H86"/>
    <mergeCell ref="E87:H87"/>
    <mergeCell ref="E88:H88"/>
    <mergeCell ref="E89:H89"/>
    <mergeCell ref="D85:H85"/>
    <mergeCell ref="E58:H58"/>
    <mergeCell ref="E59:H59"/>
    <mergeCell ref="E60:H60"/>
    <mergeCell ref="E63:H63"/>
    <mergeCell ref="E64:H64"/>
    <mergeCell ref="D6:H6"/>
    <mergeCell ref="I78:I79"/>
    <mergeCell ref="E52:H52"/>
    <mergeCell ref="E53:H53"/>
    <mergeCell ref="E54:H54"/>
    <mergeCell ref="E55:H55"/>
    <mergeCell ref="E74:H74"/>
    <mergeCell ref="I46:I48"/>
    <mergeCell ref="I54:I55"/>
    <mergeCell ref="I64:I72"/>
    <mergeCell ref="E61:H61"/>
    <mergeCell ref="E62:H62"/>
    <mergeCell ref="G70:H70"/>
    <mergeCell ref="G71:H71"/>
    <mergeCell ref="E56:H56"/>
    <mergeCell ref="E57:H57"/>
  </mergeCells>
  <conditionalFormatting sqref="P66:P71 AB66:AB71 AD66:AD71 AG66:AG71 AI66:AI71 AL66:AL71 AN66:AN71">
    <cfRule type="expression" dxfId="25" priority="16">
      <formula>OR(AND(P$64="yes",LEFT(P66,14)="not applicable"),AND(P$64="no",LEFT(P66,14)&lt;&gt;"not applicable"))</formula>
    </cfRule>
  </conditionalFormatting>
  <conditionalFormatting sqref="P50 AB50 AD50 AG50 AI50 AL50 AN50">
    <cfRule type="expression" dxfId="24" priority="5">
      <formula>OR(AND(LEFT(P49,3)="yes",LEFT(P50,14)="not applicable"),AND(P49="no",LEFT(P50,14)&lt;&gt;"not applicable"))</formula>
    </cfRule>
  </conditionalFormatting>
  <conditionalFormatting sqref="R66:R71">
    <cfRule type="expression" dxfId="23" priority="4">
      <formula>OR(AND(R$64="yes",LEFT(R66,14)="not applicable"),AND(R$64="no",LEFT(R66,14)&lt;&gt;"not applicable"))</formula>
    </cfRule>
  </conditionalFormatting>
  <conditionalFormatting sqref="R50">
    <cfRule type="expression" dxfId="22" priority="3">
      <formula>OR(AND(LEFT(R49,3)="yes",LEFT(R50,14)="not applicable"),AND(R49="no",LEFT(R50,14)&lt;&gt;"not applicable"))</formula>
    </cfRule>
  </conditionalFormatting>
  <conditionalFormatting sqref="T66:T71">
    <cfRule type="expression" dxfId="21" priority="2">
      <formula>OR(AND(T$64="yes",LEFT(T66,14)="not applicable"),AND(T$64="no",LEFT(T66,14)&lt;&gt;"not applicable"))</formula>
    </cfRule>
  </conditionalFormatting>
  <conditionalFormatting sqref="T50">
    <cfRule type="expression" dxfId="20" priority="1">
      <formula>OR(AND(LEFT(T49,3)="yes",LEFT(T50,14)="not applicable"),AND(T49="no",LEFT(T50,14)&lt;&gt;"not applicable"))</formula>
    </cfRule>
  </conditionalFormatting>
  <dataValidations count="21">
    <dataValidation type="list" allowBlank="1" showInputMessage="1" showErrorMessage="1" sqref="P80 P78 AN64 P49 AN35:AN43 AN49 AN78 AN80 P64 P10 AN10 AB64 AB10 AB80 AB78 AB49 AB35:AB43 AD35:AD43 AD64 AD10 AD80 AD78 AD49 AG49 AG35:AG43 AG64 AG10 AG80 AG78 AI78 AI49 AI35:AI43 AI64 AI10 AI80 AL80 AL78 AL49 AL35:AL43 AL64 AL10 P35:P43 P52 AB52 AD52 AG52 AI52 AL52 AN52 R64 R10 R80 R78 R49 R35:R43 R52 T64 T10 T80 T78 T49 T35:T43 T52" xr:uid="{00000000-0002-0000-0500-000000000000}">
      <formula1>ECO_A</formula1>
    </dataValidation>
    <dataValidation allowBlank="1" showInputMessage="1" showErrorMessage="1" sqref="P83 P55 AG14 P81 P79 P47:P48 P76:P77 P60 P44 P33:P34 P16:P17 AG16:AG17 P11:P12 P14 P74 AG33:AG34 AG44 AG47:AG48 AG93 AG55 AG57 AG60 AG63 AG74 AG76:AG77 P57 AG79 AB95:AB101 P72 AG81 AG83 AG85 AG87 AG89 AG91 AB14 P63 AB11:AB12 P91 AB53 AG65 AD53 P87 AG53 AG72 P65 AB72 AB65 P85 AD72 AD65 P89 AB91 AB89 AB87 AB85 AB83 AB81 AB79 AB76:AB77 AB74 AB63 AB60 AB57 AB55 AB47:AB48 AB44 AB33:AB34 AB16:AB17 AD91 AD89 AD87 AD85 AD83 AD81 AD79 AD76:AD77 AD74 AD63 AD60 AD57 AD55 AD93 AD47:AD48 AD44 AD33:AD34 AD16:AD17 AD14 AD11:AD12 AG11:AG12 P95:P101 K95:K101 R95:R101 AG51 AD51 AB51 P51 P53 R14 R11:R12 R53 R72 R65 R91 R89 R87 R85 R83 R81 R79 R76:R77 R74 R63 R60 R57 R55 R47:R48 R44 R33:R34 R16:R17 T95:T101 R51 T14 T11:T12 T53 T72 T65 T91 T89 T87 T85 T83 T81 T79 T76:T77 T74 T63 T60 T57 T55 T47:T48 T44 T33:T34 T16:T17 T51 R93 P93 AB93 L95:N97 T93" xr:uid="{00000000-0002-0000-0500-000001000000}"/>
    <dataValidation type="list" allowBlank="1" showInputMessage="1" showErrorMessage="1" sqref="P13 AB13 AD13 AG13 AI13 AL13 AN13 R13 T13" xr:uid="{00000000-0002-0000-0500-000002000000}">
      <formula1>ECO_B</formula1>
    </dataValidation>
    <dataValidation type="list" allowBlank="1" showInputMessage="1" showErrorMessage="1" sqref="P46 AB46 AD46 AG46 AI46 AL46 AN46 R46 T46" xr:uid="{00000000-0002-0000-0500-000003000000}">
      <formula1>ECO_G</formula1>
    </dataValidation>
    <dataValidation type="list" allowBlank="1" showInputMessage="1" showErrorMessage="1" sqref="AN58 P58 R58 T58 AB58 AD58 AG58 AI58 AL58" xr:uid="{00000000-0002-0000-0500-000004000000}">
      <formula1>ECO_2023_AA</formula1>
    </dataValidation>
    <dataValidation type="list" allowBlank="1" showInputMessage="1" showErrorMessage="1" sqref="AN61 P61 R61 T61 AB61 AD61 AG61 AI61 AL61" xr:uid="{00000000-0002-0000-0500-000005000000}">
      <formula1>ECO_2023_AB</formula1>
    </dataValidation>
    <dataValidation type="list" allowBlank="1" showInputMessage="1" showErrorMessage="1" sqref="P73 AB73 AD73 AG73 AI73 AL73 AN73 R73 T73" xr:uid="{00000000-0002-0000-0500-000006000000}">
      <formula1>ECO_O</formula1>
    </dataValidation>
    <dataValidation type="list" allowBlank="1" showInputMessage="1" showErrorMessage="1" sqref="P75 AB75 AD75 AG75 AI75 AL75 AN75 R75 T75" xr:uid="{00000000-0002-0000-0500-000007000000}">
      <formula1>ECO_P</formula1>
    </dataValidation>
    <dataValidation type="list" allowBlank="1" showInputMessage="1" showErrorMessage="1" sqref="P59 AB59 AD59 AG59 AI59 AL59 AN59 R59 T59" xr:uid="{00000000-0002-0000-0500-000008000000}">
      <formula1>ECO_AG</formula1>
    </dataValidation>
    <dataValidation type="list" allowBlank="1" showInputMessage="1" showErrorMessage="1" sqref="P62 AB62 AD62 AG62 AI62 AL62 AN62 R62 T62" xr:uid="{00000000-0002-0000-0500-000009000000}">
      <formula1>ECO_AH</formula1>
    </dataValidation>
    <dataValidation type="list" allowBlank="1" showInputMessage="1" showErrorMessage="1" sqref="P9 AB9 AD9 AG9 AI9 AL9 AN9 R9 T9" xr:uid="{00000000-0002-0000-0500-00000A000000}">
      <formula1>ECO_2023_A</formula1>
    </dataValidation>
    <dataValidation type="list" allowBlank="1" showInputMessage="1" showErrorMessage="1" sqref="P15 AB15 AD15 AG15 AI15 AL15 AN15 R15 T15" xr:uid="{00000000-0002-0000-0500-00000B000000}">
      <formula1>ECO_2023_D</formula1>
    </dataValidation>
    <dataValidation type="list" allowBlank="1" showInputMessage="1" showErrorMessage="1" sqref="P18:P32 AB18:AB32 AD18:AD32 AG18:AG32 AI18:AI32 AL18:AL32 AN18:AN32 R18:R32 T18:T32" xr:uid="{00000000-0002-0000-0500-00000C000000}">
      <formula1>ECO_2023_E</formula1>
    </dataValidation>
    <dataValidation type="list" allowBlank="1" showInputMessage="1" showErrorMessage="1" sqref="P45 AB45 AD45 AG45 AI45 AL45 AN45 R45 T45" xr:uid="{00000000-0002-0000-0500-00000D000000}">
      <formula1>ECO_2023_S</formula1>
    </dataValidation>
    <dataValidation type="list" allowBlank="1" showInputMessage="1" showErrorMessage="1" sqref="P54 AB54 AD54 AG54 AI54 AL54 AN54 R54 T54" xr:uid="{00000000-0002-0000-0500-00000E000000}">
      <formula1>ECO_2023_F</formula1>
    </dataValidation>
    <dataValidation type="list" allowBlank="1" showInputMessage="1" showErrorMessage="1" sqref="P56 AB56 AD56 AG56 AI56 AL56 AN56 R56 T56" xr:uid="{00000000-0002-0000-0500-00000F000000}">
      <formula1>ECO_2023_J</formula1>
    </dataValidation>
    <dataValidation type="list" allowBlank="1" showInputMessage="1" showErrorMessage="1" sqref="P82 AB82 AD82 AG82 AI82 AL82 AN82 R82 T82" xr:uid="{00000000-0002-0000-0500-000010000000}">
      <formula1>ECO_2023_U</formula1>
    </dataValidation>
    <dataValidation type="list" allowBlank="1" showInputMessage="1" showErrorMessage="1" sqref="P84 AB84 AD84 AG84 AI84 AL84 AN84 R84 T84" xr:uid="{00000000-0002-0000-0500-000011000000}">
      <formula1>ECO_2023_V</formula1>
    </dataValidation>
    <dataValidation type="list" allowBlank="1" showInputMessage="1" showErrorMessage="1" sqref="P86 AB86 AD86 AG86 AI86 AL86 AN86 R86 T86" xr:uid="{00000000-0002-0000-0500-000012000000}">
      <formula1>ECO_2023_W</formula1>
    </dataValidation>
    <dataValidation type="list" allowBlank="1" showInputMessage="1" showErrorMessage="1" sqref="AN88 P90 P88 AB88 AB90 AD90 AD88 AG88 AG90 AI90 AI88 AL88 AL90 AN90 R88 R90 T88 T90" xr:uid="{00000000-0002-0000-0500-000013000000}">
      <formula1>ECO_2023_X</formula1>
    </dataValidation>
    <dataValidation type="list" allowBlank="1" showInputMessage="1" showErrorMessage="1" sqref="P92 AB92 AD92 AG92 AI92 AL92 AN92 R92 T92" xr:uid="{00000000-0002-0000-0500-000014000000}">
      <formula1>ECO_2023_Y</formula1>
    </dataValidation>
  </dataValidations>
  <pageMargins left="0.7" right="0.7" top="0.75" bottom="0.75" header="0.3" footer="0.3"/>
  <pageSetup paperSize="9" orientation="portrait" r:id="rId1"/>
  <headerFooter>
    <oddFooter>&amp;C_x000D_&amp;1#&amp;"Calibri"&amp;10&amp;K0000FF Restricted Use - À usage restreint</oddFooter>
  </headerFooter>
  <drawing r:id="rId2"/>
  <legacyDrawing r:id="rId3"/>
  <oleObjects>
    <mc:AlternateContent xmlns:mc="http://schemas.openxmlformats.org/markup-compatibility/2006">
      <mc:Choice Requires="x14">
        <oleObject progId="Document" dvAspect="DVASPECT_ICON" shapeId="6147" r:id="rId4">
          <objectPr locked="0" defaultSize="0" r:id="rId5">
            <anchor moveWithCells="1">
              <from>
                <xdr:col>8</xdr:col>
                <xdr:colOff>1365250</xdr:colOff>
                <xdr:row>3</xdr:row>
                <xdr:rowOff>933450</xdr:rowOff>
              </from>
              <to>
                <xdr:col>8</xdr:col>
                <xdr:colOff>2266950</xdr:colOff>
                <xdr:row>3</xdr:row>
                <xdr:rowOff>1619250</xdr:rowOff>
              </to>
            </anchor>
          </objectPr>
        </oleObject>
      </mc:Choice>
      <mc:Fallback>
        <oleObject progId="Document" dvAspect="DVASPECT_ICON" shapeId="6147" r:id="rId4"/>
      </mc:Fallback>
    </mc:AlternateContent>
  </oleObjects>
  <extLst>
    <ext xmlns:x14="http://schemas.microsoft.com/office/spreadsheetml/2009/9/main" uri="{CCE6A557-97BC-4b89-ADB6-D9C93CAAB3DF}">
      <x14:dataValidations xmlns:xm="http://schemas.microsoft.com/office/excel/2006/main" count="18">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500-000015000000}">
          <x14:formula1>
            <xm:f>OFFSET(Conditions!$L$3,0,0,Conditions!$L$1,1)</xm:f>
          </x14:formula1>
          <xm:sqref>P50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500-000016000000}">
          <x14:formula1>
            <xm:f>OFFSET(Conditions!$L$33,0,0,Conditions!$L$31,1)</xm:f>
          </x14:formula1>
          <xm:sqref>AB50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500-000017000000}">
          <x14:formula1>
            <xm:f>OFFSET(Conditions!$L$43,0,0,Conditions!$L$41,1)</xm:f>
          </x14:formula1>
          <xm:sqref>AD50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500-000018000000}">
          <x14:formula1>
            <xm:f>OFFSET(Conditions!$L$53,0,0,Conditions!$L$51,1)</xm:f>
          </x14:formula1>
          <xm:sqref>AG50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500-000019000000}">
          <x14:formula1>
            <xm:f>OFFSET(Conditions!$L$63,0,0,Conditions!$L$61,1)</xm:f>
          </x14:formula1>
          <xm:sqref>AI50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500-00001A000000}">
          <x14:formula1>
            <xm:f>OFFSET(Conditions!$L$73,0,0,Conditions!$L$71,1)</xm:f>
          </x14:formula1>
          <xm:sqref>AL50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500-00001B000000}">
          <x14:formula1>
            <xm:f>OFFSET(Conditions!$L$83,0,0,Conditions!$L$81,1)</xm:f>
          </x14:formula1>
          <xm:sqref>AN50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500-00001C000000}">
          <x14:formula1>
            <xm:f>OFFSET(Conditions!$M$3,0,0,Conditions!$M$1,1)</xm:f>
          </x14:formula1>
          <xm:sqref>P66:P71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500-00001D000000}">
          <x14:formula1>
            <xm:f>OFFSET(Conditions!$M$33,0,0,Conditions!$M$31,1)</xm:f>
          </x14:formula1>
          <xm:sqref>AB66:AB71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500-00001E000000}">
          <x14:formula1>
            <xm:f>OFFSET(Conditions!$M$43,0,0,Conditions!$M$41,1)</xm:f>
          </x14:formula1>
          <xm:sqref>AD66:AD71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500-00001F000000}">
          <x14:formula1>
            <xm:f>OFFSET(Conditions!$M$53,0,0,Conditions!$M$51,1)</xm:f>
          </x14:formula1>
          <xm:sqref>AG66:AG71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500-000020000000}">
          <x14:formula1>
            <xm:f>OFFSET(Conditions!$M$63,0,0,Conditions!$M$61,1)</xm:f>
          </x14:formula1>
          <xm:sqref>AI66:AI71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500-000021000000}">
          <x14:formula1>
            <xm:f>OFFSET(Conditions!$M$73,0,0,Conditions!$M$71,1)</xm:f>
          </x14:formula1>
          <xm:sqref>AL66:AL71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500-000022000000}">
          <x14:formula1>
            <xm:f>OFFSET(Conditions!$M$83,0,0,Conditions!$M$81,1)</xm:f>
          </x14:formula1>
          <xm:sqref>AN66:AN71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4B8BBBF9-98DB-464D-B9D8-AE95245F1F99}">
          <x14:formula1>
            <xm:f>OFFSET(Conditions!$M$23,0,0,Conditions!$M$21,1)</xm:f>
          </x14:formula1>
          <xm:sqref>T66:T71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AB27349E-818A-438B-868B-30BED3FC4715}">
          <x14:formula1>
            <xm:f>OFFSET(Conditions!$M$13,0,0,Conditions!$M$11,1)</xm:f>
          </x14:formula1>
          <xm:sqref>R66:R71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C0D7318A-B3EA-4A26-9FA0-CA03D1DB9D21}">
          <x14:formula1>
            <xm:f>OFFSET(Conditions!$L$13,0,0,Conditions!$L$11,1)</xm:f>
          </x14:formula1>
          <xm:sqref>R50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C2BEDE7F-C748-41CC-B8CE-0FFA01FEB495}">
          <x14:formula1>
            <xm:f>OFFSET(Conditions!$L$23,0,0,Conditions!$L$21,1)</xm:f>
          </x14:formula1>
          <xm:sqref>T50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0"/>
  <dimension ref="A1:AW300"/>
  <sheetViews>
    <sheetView topLeftCell="D1" zoomScale="85" zoomScaleNormal="85" workbookViewId="0">
      <pane xSplit="5" ySplit="4" topLeftCell="I5" activePane="bottomRight" state="frozen"/>
      <selection activeCell="D1" sqref="D1"/>
      <selection pane="topRight" activeCell="I1" sqref="I1"/>
      <selection pane="bottomLeft" activeCell="D5" sqref="D5"/>
      <selection pane="bottomRight" activeCell="D1" sqref="D1"/>
    </sheetView>
  </sheetViews>
  <sheetFormatPr defaultRowHeight="12.5" x14ac:dyDescent="0.25"/>
  <cols>
    <col min="1" max="1" width="10.26953125" style="30" hidden="1" customWidth="1"/>
    <col min="2" max="2" width="6.54296875" style="30" hidden="1" customWidth="1"/>
    <col min="3" max="3" width="10" style="30" hidden="1" customWidth="1"/>
    <col min="4" max="5" width="3.453125" style="24" customWidth="1"/>
    <col min="6" max="7" width="2.7265625" style="24" customWidth="1"/>
    <col min="8" max="8" width="55.7265625" style="24" customWidth="1"/>
    <col min="9" max="9" width="55.54296875" style="53" customWidth="1"/>
    <col min="10" max="10" width="72.7265625" style="53" hidden="1" customWidth="1"/>
    <col min="11" max="12" width="72.7265625" style="17" hidden="1" customWidth="1"/>
    <col min="13" max="13" width="72.7265625" style="18" hidden="1" customWidth="1"/>
    <col min="14" max="14" width="26.7265625" style="17" hidden="1" customWidth="1"/>
    <col min="15" max="15" width="42.7265625" style="17" hidden="1" customWidth="1"/>
    <col min="16" max="16" width="72.7265625" style="17" hidden="1" customWidth="1"/>
    <col min="17" max="17" width="40.7265625" style="17" hidden="1" customWidth="1"/>
    <col min="18" max="18" width="31.453125" style="213" hidden="1" customWidth="1"/>
    <col min="19" max="19" width="19.1796875" style="17" hidden="1" customWidth="1"/>
    <col min="20" max="20" width="31.453125" style="213" hidden="1" customWidth="1"/>
    <col min="21" max="21" width="19.1796875" style="17" hidden="1" customWidth="1"/>
    <col min="22" max="22" width="22.26953125" style="17" hidden="1" customWidth="1"/>
    <col min="23" max="23" width="20.81640625" style="17" hidden="1" customWidth="1"/>
    <col min="24" max="24" width="72.7265625" style="17" hidden="1" customWidth="1"/>
    <col min="25" max="25" width="72.7265625" style="16" hidden="1" customWidth="1"/>
    <col min="26" max="27" width="72.7265625" style="213" hidden="1" customWidth="1"/>
    <col min="28" max="28" width="72.6328125" style="213" customWidth="1"/>
    <col min="29" max="29" width="40.6328125" style="213" customWidth="1"/>
    <col min="30" max="30" width="29" style="15" hidden="1" customWidth="1"/>
    <col min="31" max="31" width="29.81640625" style="15" hidden="1" customWidth="1"/>
    <col min="32" max="32" width="27.54296875" style="15" hidden="1" customWidth="1"/>
    <col min="33" max="33" width="31.81640625" style="213" hidden="1" customWidth="1"/>
    <col min="34" max="34" width="35.1796875" style="213" hidden="1" customWidth="1"/>
    <col min="35" max="35" width="28.453125" style="213" hidden="1" customWidth="1"/>
    <col min="36" max="36" width="33" style="213" hidden="1" customWidth="1"/>
    <col min="37" max="37" width="21.81640625" style="213" hidden="1" customWidth="1"/>
    <col min="38" max="38" width="29.54296875" style="213" hidden="1" customWidth="1"/>
    <col min="39" max="39" width="35.81640625" style="213" hidden="1" customWidth="1"/>
    <col min="40" max="40" width="26.81640625" style="213" hidden="1" customWidth="1"/>
    <col min="41" max="41" width="32.453125" style="213" hidden="1" customWidth="1"/>
    <col min="42" max="42" width="16.54296875" style="213" hidden="1" customWidth="1"/>
    <col min="43" max="43" width="36.1796875" style="213" hidden="1" customWidth="1"/>
    <col min="44" max="48" width="9.1796875" style="82" hidden="1" customWidth="1"/>
    <col min="49" max="245" width="9.1796875" style="213"/>
    <col min="246" max="248" width="9.1796875" style="213" customWidth="1"/>
    <col min="249" max="252" width="3.1796875" style="213" customWidth="1"/>
    <col min="253" max="253" width="9.1796875" style="213" customWidth="1"/>
    <col min="254" max="257" width="2.7265625" style="213" customWidth="1"/>
    <col min="258" max="258" width="61.7265625" style="213" customWidth="1"/>
    <col min="259" max="261" width="7.7265625" style="213" customWidth="1"/>
    <col min="262" max="262" width="29.7265625" style="213" customWidth="1"/>
    <col min="263" max="263" width="8.7265625" style="213" customWidth="1"/>
    <col min="264" max="264" width="31.7265625" style="213" customWidth="1"/>
    <col min="265" max="266" width="9.1796875" style="213"/>
    <col min="267" max="267" width="9.1796875" style="213" customWidth="1"/>
    <col min="268" max="501" width="9.1796875" style="213"/>
    <col min="502" max="504" width="9.1796875" style="213" customWidth="1"/>
    <col min="505" max="508" width="3.1796875" style="213" customWidth="1"/>
    <col min="509" max="509" width="9.1796875" style="213" customWidth="1"/>
    <col min="510" max="513" width="2.7265625" style="213" customWidth="1"/>
    <col min="514" max="514" width="61.7265625" style="213" customWidth="1"/>
    <col min="515" max="517" width="7.7265625" style="213" customWidth="1"/>
    <col min="518" max="518" width="29.7265625" style="213" customWidth="1"/>
    <col min="519" max="519" width="8.7265625" style="213" customWidth="1"/>
    <col min="520" max="520" width="31.7265625" style="213" customWidth="1"/>
    <col min="521" max="522" width="9.1796875" style="213"/>
    <col min="523" max="523" width="9.1796875" style="213" customWidth="1"/>
    <col min="524" max="757" width="9.1796875" style="213"/>
    <col min="758" max="760" width="9.1796875" style="213" customWidth="1"/>
    <col min="761" max="764" width="3.1796875" style="213" customWidth="1"/>
    <col min="765" max="765" width="9.1796875" style="213" customWidth="1"/>
    <col min="766" max="769" width="2.7265625" style="213" customWidth="1"/>
    <col min="770" max="770" width="61.7265625" style="213" customWidth="1"/>
    <col min="771" max="773" width="7.7265625" style="213" customWidth="1"/>
    <col min="774" max="774" width="29.7265625" style="213" customWidth="1"/>
    <col min="775" max="775" width="8.7265625" style="213" customWidth="1"/>
    <col min="776" max="776" width="31.7265625" style="213" customWidth="1"/>
    <col min="777" max="778" width="9.1796875" style="213"/>
    <col min="779" max="779" width="9.1796875" style="213" customWidth="1"/>
    <col min="780" max="1013" width="9.1796875" style="213"/>
    <col min="1014" max="1016" width="9.1796875" style="213" customWidth="1"/>
    <col min="1017" max="1020" width="3.1796875" style="213" customWidth="1"/>
    <col min="1021" max="1021" width="9.1796875" style="213" customWidth="1"/>
    <col min="1022" max="1025" width="2.7265625" style="213" customWidth="1"/>
    <col min="1026" max="1026" width="61.7265625" style="213" customWidth="1"/>
    <col min="1027" max="1029" width="7.7265625" style="213" customWidth="1"/>
    <col min="1030" max="1030" width="29.7265625" style="213" customWidth="1"/>
    <col min="1031" max="1031" width="8.7265625" style="213" customWidth="1"/>
    <col min="1032" max="1032" width="31.7265625" style="213" customWidth="1"/>
    <col min="1033" max="1034" width="9.1796875" style="213"/>
    <col min="1035" max="1035" width="9.1796875" style="213" customWidth="1"/>
    <col min="1036" max="1269" width="9.1796875" style="213"/>
    <col min="1270" max="1272" width="9.1796875" style="213" customWidth="1"/>
    <col min="1273" max="1276" width="3.1796875" style="213" customWidth="1"/>
    <col min="1277" max="1277" width="9.1796875" style="213" customWidth="1"/>
    <col min="1278" max="1281" width="2.7265625" style="213" customWidth="1"/>
    <col min="1282" max="1282" width="61.7265625" style="213" customWidth="1"/>
    <col min="1283" max="1285" width="7.7265625" style="213" customWidth="1"/>
    <col min="1286" max="1286" width="29.7265625" style="213" customWidth="1"/>
    <col min="1287" max="1287" width="8.7265625" style="213" customWidth="1"/>
    <col min="1288" max="1288" width="31.7265625" style="213" customWidth="1"/>
    <col min="1289" max="1290" width="9.1796875" style="213"/>
    <col min="1291" max="1291" width="9.1796875" style="213" customWidth="1"/>
    <col min="1292" max="1525" width="9.1796875" style="213"/>
    <col min="1526" max="1528" width="9.1796875" style="213" customWidth="1"/>
    <col min="1529" max="1532" width="3.1796875" style="213" customWidth="1"/>
    <col min="1533" max="1533" width="9.1796875" style="213" customWidth="1"/>
    <col min="1534" max="1537" width="2.7265625" style="213" customWidth="1"/>
    <col min="1538" max="1538" width="61.7265625" style="213" customWidth="1"/>
    <col min="1539" max="1541" width="7.7265625" style="213" customWidth="1"/>
    <col min="1542" max="1542" width="29.7265625" style="213" customWidth="1"/>
    <col min="1543" max="1543" width="8.7265625" style="213" customWidth="1"/>
    <col min="1544" max="1544" width="31.7265625" style="213" customWidth="1"/>
    <col min="1545" max="1546" width="9.1796875" style="213"/>
    <col min="1547" max="1547" width="9.1796875" style="213" customWidth="1"/>
    <col min="1548" max="1781" width="9.1796875" style="213"/>
    <col min="1782" max="1784" width="9.1796875" style="213" customWidth="1"/>
    <col min="1785" max="1788" width="3.1796875" style="213" customWidth="1"/>
    <col min="1789" max="1789" width="9.1796875" style="213" customWidth="1"/>
    <col min="1790" max="1793" width="2.7265625" style="213" customWidth="1"/>
    <col min="1794" max="1794" width="61.7265625" style="213" customWidth="1"/>
    <col min="1795" max="1797" width="7.7265625" style="213" customWidth="1"/>
    <col min="1798" max="1798" width="29.7265625" style="213" customWidth="1"/>
    <col min="1799" max="1799" width="8.7265625" style="213" customWidth="1"/>
    <col min="1800" max="1800" width="31.7265625" style="213" customWidth="1"/>
    <col min="1801" max="1802" width="9.1796875" style="213"/>
    <col min="1803" max="1803" width="9.1796875" style="213" customWidth="1"/>
    <col min="1804" max="2037" width="9.1796875" style="213"/>
    <col min="2038" max="2040" width="9.1796875" style="213" customWidth="1"/>
    <col min="2041" max="2044" width="3.1796875" style="213" customWidth="1"/>
    <col min="2045" max="2045" width="9.1796875" style="213" customWidth="1"/>
    <col min="2046" max="2049" width="2.7265625" style="213" customWidth="1"/>
    <col min="2050" max="2050" width="61.7265625" style="213" customWidth="1"/>
    <col min="2051" max="2053" width="7.7265625" style="213" customWidth="1"/>
    <col min="2054" max="2054" width="29.7265625" style="213" customWidth="1"/>
    <col min="2055" max="2055" width="8.7265625" style="213" customWidth="1"/>
    <col min="2056" max="2056" width="31.7265625" style="213" customWidth="1"/>
    <col min="2057" max="2058" width="9.1796875" style="213"/>
    <col min="2059" max="2059" width="9.1796875" style="213" customWidth="1"/>
    <col min="2060" max="2293" width="9.1796875" style="213"/>
    <col min="2294" max="2296" width="9.1796875" style="213" customWidth="1"/>
    <col min="2297" max="2300" width="3.1796875" style="213" customWidth="1"/>
    <col min="2301" max="2301" width="9.1796875" style="213" customWidth="1"/>
    <col min="2302" max="2305" width="2.7265625" style="213" customWidth="1"/>
    <col min="2306" max="2306" width="61.7265625" style="213" customWidth="1"/>
    <col min="2307" max="2309" width="7.7265625" style="213" customWidth="1"/>
    <col min="2310" max="2310" width="29.7265625" style="213" customWidth="1"/>
    <col min="2311" max="2311" width="8.7265625" style="213" customWidth="1"/>
    <col min="2312" max="2312" width="31.7265625" style="213" customWidth="1"/>
    <col min="2313" max="2314" width="9.1796875" style="213"/>
    <col min="2315" max="2315" width="9.1796875" style="213" customWidth="1"/>
    <col min="2316" max="2549" width="9.1796875" style="213"/>
    <col min="2550" max="2552" width="9.1796875" style="213" customWidth="1"/>
    <col min="2553" max="2556" width="3.1796875" style="213" customWidth="1"/>
    <col min="2557" max="2557" width="9.1796875" style="213" customWidth="1"/>
    <col min="2558" max="2561" width="2.7265625" style="213" customWidth="1"/>
    <col min="2562" max="2562" width="61.7265625" style="213" customWidth="1"/>
    <col min="2563" max="2565" width="7.7265625" style="213" customWidth="1"/>
    <col min="2566" max="2566" width="29.7265625" style="213" customWidth="1"/>
    <col min="2567" max="2567" width="8.7265625" style="213" customWidth="1"/>
    <col min="2568" max="2568" width="31.7265625" style="213" customWidth="1"/>
    <col min="2569" max="2570" width="9.1796875" style="213"/>
    <col min="2571" max="2571" width="9.1796875" style="213" customWidth="1"/>
    <col min="2572" max="2805" width="9.1796875" style="213"/>
    <col min="2806" max="2808" width="9.1796875" style="213" customWidth="1"/>
    <col min="2809" max="2812" width="3.1796875" style="213" customWidth="1"/>
    <col min="2813" max="2813" width="9.1796875" style="213" customWidth="1"/>
    <col min="2814" max="2817" width="2.7265625" style="213" customWidth="1"/>
    <col min="2818" max="2818" width="61.7265625" style="213" customWidth="1"/>
    <col min="2819" max="2821" width="7.7265625" style="213" customWidth="1"/>
    <col min="2822" max="2822" width="29.7265625" style="213" customWidth="1"/>
    <col min="2823" max="2823" width="8.7265625" style="213" customWidth="1"/>
    <col min="2824" max="2824" width="31.7265625" style="213" customWidth="1"/>
    <col min="2825" max="2826" width="9.1796875" style="213"/>
    <col min="2827" max="2827" width="9.1796875" style="213" customWidth="1"/>
    <col min="2828" max="3061" width="9.1796875" style="213"/>
    <col min="3062" max="3064" width="9.1796875" style="213" customWidth="1"/>
    <col min="3065" max="3068" width="3.1796875" style="213" customWidth="1"/>
    <col min="3069" max="3069" width="9.1796875" style="213" customWidth="1"/>
    <col min="3070" max="3073" width="2.7265625" style="213" customWidth="1"/>
    <col min="3074" max="3074" width="61.7265625" style="213" customWidth="1"/>
    <col min="3075" max="3077" width="7.7265625" style="213" customWidth="1"/>
    <col min="3078" max="3078" width="29.7265625" style="213" customWidth="1"/>
    <col min="3079" max="3079" width="8.7265625" style="213" customWidth="1"/>
    <col min="3080" max="3080" width="31.7265625" style="213" customWidth="1"/>
    <col min="3081" max="3082" width="9.1796875" style="213"/>
    <col min="3083" max="3083" width="9.1796875" style="213" customWidth="1"/>
    <col min="3084" max="3317" width="9.1796875" style="213"/>
    <col min="3318" max="3320" width="9.1796875" style="213" customWidth="1"/>
    <col min="3321" max="3324" width="3.1796875" style="213" customWidth="1"/>
    <col min="3325" max="3325" width="9.1796875" style="213" customWidth="1"/>
    <col min="3326" max="3329" width="2.7265625" style="213" customWidth="1"/>
    <col min="3330" max="3330" width="61.7265625" style="213" customWidth="1"/>
    <col min="3331" max="3333" width="7.7265625" style="213" customWidth="1"/>
    <col min="3334" max="3334" width="29.7265625" style="213" customWidth="1"/>
    <col min="3335" max="3335" width="8.7265625" style="213" customWidth="1"/>
    <col min="3336" max="3336" width="31.7265625" style="213" customWidth="1"/>
    <col min="3337" max="3338" width="9.1796875" style="213"/>
    <col min="3339" max="3339" width="9.1796875" style="213" customWidth="1"/>
    <col min="3340" max="3573" width="9.1796875" style="213"/>
    <col min="3574" max="3576" width="9.1796875" style="213" customWidth="1"/>
    <col min="3577" max="3580" width="3.1796875" style="213" customWidth="1"/>
    <col min="3581" max="3581" width="9.1796875" style="213" customWidth="1"/>
    <col min="3582" max="3585" width="2.7265625" style="213" customWidth="1"/>
    <col min="3586" max="3586" width="61.7265625" style="213" customWidth="1"/>
    <col min="3587" max="3589" width="7.7265625" style="213" customWidth="1"/>
    <col min="3590" max="3590" width="29.7265625" style="213" customWidth="1"/>
    <col min="3591" max="3591" width="8.7265625" style="213" customWidth="1"/>
    <col min="3592" max="3592" width="31.7265625" style="213" customWidth="1"/>
    <col min="3593" max="3594" width="9.1796875" style="213"/>
    <col min="3595" max="3595" width="9.1796875" style="213" customWidth="1"/>
    <col min="3596" max="3829" width="9.1796875" style="213"/>
    <col min="3830" max="3832" width="9.1796875" style="213" customWidth="1"/>
    <col min="3833" max="3836" width="3.1796875" style="213" customWidth="1"/>
    <col min="3837" max="3837" width="9.1796875" style="213" customWidth="1"/>
    <col min="3838" max="3841" width="2.7265625" style="213" customWidth="1"/>
    <col min="3842" max="3842" width="61.7265625" style="213" customWidth="1"/>
    <col min="3843" max="3845" width="7.7265625" style="213" customWidth="1"/>
    <col min="3846" max="3846" width="29.7265625" style="213" customWidth="1"/>
    <col min="3847" max="3847" width="8.7265625" style="213" customWidth="1"/>
    <col min="3848" max="3848" width="31.7265625" style="213" customWidth="1"/>
    <col min="3849" max="3850" width="9.1796875" style="213"/>
    <col min="3851" max="3851" width="9.1796875" style="213" customWidth="1"/>
    <col min="3852" max="4085" width="9.1796875" style="213"/>
    <col min="4086" max="4088" width="9.1796875" style="213" customWidth="1"/>
    <col min="4089" max="4092" width="3.1796875" style="213" customWidth="1"/>
    <col min="4093" max="4093" width="9.1796875" style="213" customWidth="1"/>
    <col min="4094" max="4097" width="2.7265625" style="213" customWidth="1"/>
    <col min="4098" max="4098" width="61.7265625" style="213" customWidth="1"/>
    <col min="4099" max="4101" width="7.7265625" style="213" customWidth="1"/>
    <col min="4102" max="4102" width="29.7265625" style="213" customWidth="1"/>
    <col min="4103" max="4103" width="8.7265625" style="213" customWidth="1"/>
    <col min="4104" max="4104" width="31.7265625" style="213" customWidth="1"/>
    <col min="4105" max="4106" width="9.1796875" style="213"/>
    <col min="4107" max="4107" width="9.1796875" style="213" customWidth="1"/>
    <col min="4108" max="4341" width="9.1796875" style="213"/>
    <col min="4342" max="4344" width="9.1796875" style="213" customWidth="1"/>
    <col min="4345" max="4348" width="3.1796875" style="213" customWidth="1"/>
    <col min="4349" max="4349" width="9.1796875" style="213" customWidth="1"/>
    <col min="4350" max="4353" width="2.7265625" style="213" customWidth="1"/>
    <col min="4354" max="4354" width="61.7265625" style="213" customWidth="1"/>
    <col min="4355" max="4357" width="7.7265625" style="213" customWidth="1"/>
    <col min="4358" max="4358" width="29.7265625" style="213" customWidth="1"/>
    <col min="4359" max="4359" width="8.7265625" style="213" customWidth="1"/>
    <col min="4360" max="4360" width="31.7265625" style="213" customWidth="1"/>
    <col min="4361" max="4362" width="9.1796875" style="213"/>
    <col min="4363" max="4363" width="9.1796875" style="213" customWidth="1"/>
    <col min="4364" max="4597" width="9.1796875" style="213"/>
    <col min="4598" max="4600" width="9.1796875" style="213" customWidth="1"/>
    <col min="4601" max="4604" width="3.1796875" style="213" customWidth="1"/>
    <col min="4605" max="4605" width="9.1796875" style="213" customWidth="1"/>
    <col min="4606" max="4609" width="2.7265625" style="213" customWidth="1"/>
    <col min="4610" max="4610" width="61.7265625" style="213" customWidth="1"/>
    <col min="4611" max="4613" width="7.7265625" style="213" customWidth="1"/>
    <col min="4614" max="4614" width="29.7265625" style="213" customWidth="1"/>
    <col min="4615" max="4615" width="8.7265625" style="213" customWidth="1"/>
    <col min="4616" max="4616" width="31.7265625" style="213" customWidth="1"/>
    <col min="4617" max="4618" width="9.1796875" style="213"/>
    <col min="4619" max="4619" width="9.1796875" style="213" customWidth="1"/>
    <col min="4620" max="4853" width="9.1796875" style="213"/>
    <col min="4854" max="4856" width="9.1796875" style="213" customWidth="1"/>
    <col min="4857" max="4860" width="3.1796875" style="213" customWidth="1"/>
    <col min="4861" max="4861" width="9.1796875" style="213" customWidth="1"/>
    <col min="4862" max="4865" width="2.7265625" style="213" customWidth="1"/>
    <col min="4866" max="4866" width="61.7265625" style="213" customWidth="1"/>
    <col min="4867" max="4869" width="7.7265625" style="213" customWidth="1"/>
    <col min="4870" max="4870" width="29.7265625" style="213" customWidth="1"/>
    <col min="4871" max="4871" width="8.7265625" style="213" customWidth="1"/>
    <col min="4872" max="4872" width="31.7265625" style="213" customWidth="1"/>
    <col min="4873" max="4874" width="9.1796875" style="213"/>
    <col min="4875" max="4875" width="9.1796875" style="213" customWidth="1"/>
    <col min="4876" max="5109" width="9.1796875" style="213"/>
    <col min="5110" max="5112" width="9.1796875" style="213" customWidth="1"/>
    <col min="5113" max="5116" width="3.1796875" style="213" customWidth="1"/>
    <col min="5117" max="5117" width="9.1796875" style="213" customWidth="1"/>
    <col min="5118" max="5121" width="2.7265625" style="213" customWidth="1"/>
    <col min="5122" max="5122" width="61.7265625" style="213" customWidth="1"/>
    <col min="5123" max="5125" width="7.7265625" style="213" customWidth="1"/>
    <col min="5126" max="5126" width="29.7265625" style="213" customWidth="1"/>
    <col min="5127" max="5127" width="8.7265625" style="213" customWidth="1"/>
    <col min="5128" max="5128" width="31.7265625" style="213" customWidth="1"/>
    <col min="5129" max="5130" width="9.1796875" style="213"/>
    <col min="5131" max="5131" width="9.1796875" style="213" customWidth="1"/>
    <col min="5132" max="5365" width="9.1796875" style="213"/>
    <col min="5366" max="5368" width="9.1796875" style="213" customWidth="1"/>
    <col min="5369" max="5372" width="3.1796875" style="213" customWidth="1"/>
    <col min="5373" max="5373" width="9.1796875" style="213" customWidth="1"/>
    <col min="5374" max="5377" width="2.7265625" style="213" customWidth="1"/>
    <col min="5378" max="5378" width="61.7265625" style="213" customWidth="1"/>
    <col min="5379" max="5381" width="7.7265625" style="213" customWidth="1"/>
    <col min="5382" max="5382" width="29.7265625" style="213" customWidth="1"/>
    <col min="5383" max="5383" width="8.7265625" style="213" customWidth="1"/>
    <col min="5384" max="5384" width="31.7265625" style="213" customWidth="1"/>
    <col min="5385" max="5386" width="9.1796875" style="213"/>
    <col min="5387" max="5387" width="9.1796875" style="213" customWidth="1"/>
    <col min="5388" max="5621" width="9.1796875" style="213"/>
    <col min="5622" max="5624" width="9.1796875" style="213" customWidth="1"/>
    <col min="5625" max="5628" width="3.1796875" style="213" customWidth="1"/>
    <col min="5629" max="5629" width="9.1796875" style="213" customWidth="1"/>
    <col min="5630" max="5633" width="2.7265625" style="213" customWidth="1"/>
    <col min="5634" max="5634" width="61.7265625" style="213" customWidth="1"/>
    <col min="5635" max="5637" width="7.7265625" style="213" customWidth="1"/>
    <col min="5638" max="5638" width="29.7265625" style="213" customWidth="1"/>
    <col min="5639" max="5639" width="8.7265625" style="213" customWidth="1"/>
    <col min="5640" max="5640" width="31.7265625" style="213" customWidth="1"/>
    <col min="5641" max="5642" width="9.1796875" style="213"/>
    <col min="5643" max="5643" width="9.1796875" style="213" customWidth="1"/>
    <col min="5644" max="5877" width="9.1796875" style="213"/>
    <col min="5878" max="5880" width="9.1796875" style="213" customWidth="1"/>
    <col min="5881" max="5884" width="3.1796875" style="213" customWidth="1"/>
    <col min="5885" max="5885" width="9.1796875" style="213" customWidth="1"/>
    <col min="5886" max="5889" width="2.7265625" style="213" customWidth="1"/>
    <col min="5890" max="5890" width="61.7265625" style="213" customWidth="1"/>
    <col min="5891" max="5893" width="7.7265625" style="213" customWidth="1"/>
    <col min="5894" max="5894" width="29.7265625" style="213" customWidth="1"/>
    <col min="5895" max="5895" width="8.7265625" style="213" customWidth="1"/>
    <col min="5896" max="5896" width="31.7265625" style="213" customWidth="1"/>
    <col min="5897" max="5898" width="9.1796875" style="213"/>
    <col min="5899" max="5899" width="9.1796875" style="213" customWidth="1"/>
    <col min="5900" max="6133" width="9.1796875" style="213"/>
    <col min="6134" max="6136" width="9.1796875" style="213" customWidth="1"/>
    <col min="6137" max="6140" width="3.1796875" style="213" customWidth="1"/>
    <col min="6141" max="6141" width="9.1796875" style="213" customWidth="1"/>
    <col min="6142" max="6145" width="2.7265625" style="213" customWidth="1"/>
    <col min="6146" max="6146" width="61.7265625" style="213" customWidth="1"/>
    <col min="6147" max="6149" width="7.7265625" style="213" customWidth="1"/>
    <col min="6150" max="6150" width="29.7265625" style="213" customWidth="1"/>
    <col min="6151" max="6151" width="8.7265625" style="213" customWidth="1"/>
    <col min="6152" max="6152" width="31.7265625" style="213" customWidth="1"/>
    <col min="6153" max="6154" width="9.1796875" style="213"/>
    <col min="6155" max="6155" width="9.1796875" style="213" customWidth="1"/>
    <col min="6156" max="6389" width="9.1796875" style="213"/>
    <col min="6390" max="6392" width="9.1796875" style="213" customWidth="1"/>
    <col min="6393" max="6396" width="3.1796875" style="213" customWidth="1"/>
    <col min="6397" max="6397" width="9.1796875" style="213" customWidth="1"/>
    <col min="6398" max="6401" width="2.7265625" style="213" customWidth="1"/>
    <col min="6402" max="6402" width="61.7265625" style="213" customWidth="1"/>
    <col min="6403" max="6405" width="7.7265625" style="213" customWidth="1"/>
    <col min="6406" max="6406" width="29.7265625" style="213" customWidth="1"/>
    <col min="6407" max="6407" width="8.7265625" style="213" customWidth="1"/>
    <col min="6408" max="6408" width="31.7265625" style="213" customWidth="1"/>
    <col min="6409" max="6410" width="9.1796875" style="213"/>
    <col min="6411" max="6411" width="9.1796875" style="213" customWidth="1"/>
    <col min="6412" max="6645" width="9.1796875" style="213"/>
    <col min="6646" max="6648" width="9.1796875" style="213" customWidth="1"/>
    <col min="6649" max="6652" width="3.1796875" style="213" customWidth="1"/>
    <col min="6653" max="6653" width="9.1796875" style="213" customWidth="1"/>
    <col min="6654" max="6657" width="2.7265625" style="213" customWidth="1"/>
    <col min="6658" max="6658" width="61.7265625" style="213" customWidth="1"/>
    <col min="6659" max="6661" width="7.7265625" style="213" customWidth="1"/>
    <col min="6662" max="6662" width="29.7265625" style="213" customWidth="1"/>
    <col min="6663" max="6663" width="8.7265625" style="213" customWidth="1"/>
    <col min="6664" max="6664" width="31.7265625" style="213" customWidth="1"/>
    <col min="6665" max="6666" width="9.1796875" style="213"/>
    <col min="6667" max="6667" width="9.1796875" style="213" customWidth="1"/>
    <col min="6668" max="6901" width="9.1796875" style="213"/>
    <col min="6902" max="6904" width="9.1796875" style="213" customWidth="1"/>
    <col min="6905" max="6908" width="3.1796875" style="213" customWidth="1"/>
    <col min="6909" max="6909" width="9.1796875" style="213" customWidth="1"/>
    <col min="6910" max="6913" width="2.7265625" style="213" customWidth="1"/>
    <col min="6914" max="6914" width="61.7265625" style="213" customWidth="1"/>
    <col min="6915" max="6917" width="7.7265625" style="213" customWidth="1"/>
    <col min="6918" max="6918" width="29.7265625" style="213" customWidth="1"/>
    <col min="6919" max="6919" width="8.7265625" style="213" customWidth="1"/>
    <col min="6920" max="6920" width="31.7265625" style="213" customWidth="1"/>
    <col min="6921" max="6922" width="9.1796875" style="213"/>
    <col min="6923" max="6923" width="9.1796875" style="213" customWidth="1"/>
    <col min="6924" max="7157" width="9.1796875" style="213"/>
    <col min="7158" max="7160" width="9.1796875" style="213" customWidth="1"/>
    <col min="7161" max="7164" width="3.1796875" style="213" customWidth="1"/>
    <col min="7165" max="7165" width="9.1796875" style="213" customWidth="1"/>
    <col min="7166" max="7169" width="2.7265625" style="213" customWidth="1"/>
    <col min="7170" max="7170" width="61.7265625" style="213" customWidth="1"/>
    <col min="7171" max="7173" width="7.7265625" style="213" customWidth="1"/>
    <col min="7174" max="7174" width="29.7265625" style="213" customWidth="1"/>
    <col min="7175" max="7175" width="8.7265625" style="213" customWidth="1"/>
    <col min="7176" max="7176" width="31.7265625" style="213" customWidth="1"/>
    <col min="7177" max="7178" width="9.1796875" style="213"/>
    <col min="7179" max="7179" width="9.1796875" style="213" customWidth="1"/>
    <col min="7180" max="7413" width="9.1796875" style="213"/>
    <col min="7414" max="7416" width="9.1796875" style="213" customWidth="1"/>
    <col min="7417" max="7420" width="3.1796875" style="213" customWidth="1"/>
    <col min="7421" max="7421" width="9.1796875" style="213" customWidth="1"/>
    <col min="7422" max="7425" width="2.7265625" style="213" customWidth="1"/>
    <col min="7426" max="7426" width="61.7265625" style="213" customWidth="1"/>
    <col min="7427" max="7429" width="7.7265625" style="213" customWidth="1"/>
    <col min="7430" max="7430" width="29.7265625" style="213" customWidth="1"/>
    <col min="7431" max="7431" width="8.7265625" style="213" customWidth="1"/>
    <col min="7432" max="7432" width="31.7265625" style="213" customWidth="1"/>
    <col min="7433" max="7434" width="9.1796875" style="213"/>
    <col min="7435" max="7435" width="9.1796875" style="213" customWidth="1"/>
    <col min="7436" max="7669" width="9.1796875" style="213"/>
    <col min="7670" max="7672" width="9.1796875" style="213" customWidth="1"/>
    <col min="7673" max="7676" width="3.1796875" style="213" customWidth="1"/>
    <col min="7677" max="7677" width="9.1796875" style="213" customWidth="1"/>
    <col min="7678" max="7681" width="2.7265625" style="213" customWidth="1"/>
    <col min="7682" max="7682" width="61.7265625" style="213" customWidth="1"/>
    <col min="7683" max="7685" width="7.7265625" style="213" customWidth="1"/>
    <col min="7686" max="7686" width="29.7265625" style="213" customWidth="1"/>
    <col min="7687" max="7687" width="8.7265625" style="213" customWidth="1"/>
    <col min="7688" max="7688" width="31.7265625" style="213" customWidth="1"/>
    <col min="7689" max="7690" width="9.1796875" style="213"/>
    <col min="7691" max="7691" width="9.1796875" style="213" customWidth="1"/>
    <col min="7692" max="7925" width="9.1796875" style="213"/>
    <col min="7926" max="7928" width="9.1796875" style="213" customWidth="1"/>
    <col min="7929" max="7932" width="3.1796875" style="213" customWidth="1"/>
    <col min="7933" max="7933" width="9.1796875" style="213" customWidth="1"/>
    <col min="7934" max="7937" width="2.7265625" style="213" customWidth="1"/>
    <col min="7938" max="7938" width="61.7265625" style="213" customWidth="1"/>
    <col min="7939" max="7941" width="7.7265625" style="213" customWidth="1"/>
    <col min="7942" max="7942" width="29.7265625" style="213" customWidth="1"/>
    <col min="7943" max="7943" width="8.7265625" style="213" customWidth="1"/>
    <col min="7944" max="7944" width="31.7265625" style="213" customWidth="1"/>
    <col min="7945" max="7946" width="9.1796875" style="213"/>
    <col min="7947" max="7947" width="9.1796875" style="213" customWidth="1"/>
    <col min="7948" max="8181" width="9.1796875" style="213"/>
    <col min="8182" max="8184" width="9.1796875" style="213" customWidth="1"/>
    <col min="8185" max="8188" width="3.1796875" style="213" customWidth="1"/>
    <col min="8189" max="8189" width="9.1796875" style="213" customWidth="1"/>
    <col min="8190" max="8193" width="2.7265625" style="213" customWidth="1"/>
    <col min="8194" max="8194" width="61.7265625" style="213" customWidth="1"/>
    <col min="8195" max="8197" width="7.7265625" style="213" customWidth="1"/>
    <col min="8198" max="8198" width="29.7265625" style="213" customWidth="1"/>
    <col min="8199" max="8199" width="8.7265625" style="213" customWidth="1"/>
    <col min="8200" max="8200" width="31.7265625" style="213" customWidth="1"/>
    <col min="8201" max="8202" width="9.1796875" style="213"/>
    <col min="8203" max="8203" width="9.1796875" style="213" customWidth="1"/>
    <col min="8204" max="8437" width="9.1796875" style="213"/>
    <col min="8438" max="8440" width="9.1796875" style="213" customWidth="1"/>
    <col min="8441" max="8444" width="3.1796875" style="213" customWidth="1"/>
    <col min="8445" max="8445" width="9.1796875" style="213" customWidth="1"/>
    <col min="8446" max="8449" width="2.7265625" style="213" customWidth="1"/>
    <col min="8450" max="8450" width="61.7265625" style="213" customWidth="1"/>
    <col min="8451" max="8453" width="7.7265625" style="213" customWidth="1"/>
    <col min="8454" max="8454" width="29.7265625" style="213" customWidth="1"/>
    <col min="8455" max="8455" width="8.7265625" style="213" customWidth="1"/>
    <col min="8456" max="8456" width="31.7265625" style="213" customWidth="1"/>
    <col min="8457" max="8458" width="9.1796875" style="213"/>
    <col min="8459" max="8459" width="9.1796875" style="213" customWidth="1"/>
    <col min="8460" max="8693" width="9.1796875" style="213"/>
    <col min="8694" max="8696" width="9.1796875" style="213" customWidth="1"/>
    <col min="8697" max="8700" width="3.1796875" style="213" customWidth="1"/>
    <col min="8701" max="8701" width="9.1796875" style="213" customWidth="1"/>
    <col min="8702" max="8705" width="2.7265625" style="213" customWidth="1"/>
    <col min="8706" max="8706" width="61.7265625" style="213" customWidth="1"/>
    <col min="8707" max="8709" width="7.7265625" style="213" customWidth="1"/>
    <col min="8710" max="8710" width="29.7265625" style="213" customWidth="1"/>
    <col min="8711" max="8711" width="8.7265625" style="213" customWidth="1"/>
    <col min="8712" max="8712" width="31.7265625" style="213" customWidth="1"/>
    <col min="8713" max="8714" width="9.1796875" style="213"/>
    <col min="8715" max="8715" width="9.1796875" style="213" customWidth="1"/>
    <col min="8716" max="8949" width="9.1796875" style="213"/>
    <col min="8950" max="8952" width="9.1796875" style="213" customWidth="1"/>
    <col min="8953" max="8956" width="3.1796875" style="213" customWidth="1"/>
    <col min="8957" max="8957" width="9.1796875" style="213" customWidth="1"/>
    <col min="8958" max="8961" width="2.7265625" style="213" customWidth="1"/>
    <col min="8962" max="8962" width="61.7265625" style="213" customWidth="1"/>
    <col min="8963" max="8965" width="7.7265625" style="213" customWidth="1"/>
    <col min="8966" max="8966" width="29.7265625" style="213" customWidth="1"/>
    <col min="8967" max="8967" width="8.7265625" style="213" customWidth="1"/>
    <col min="8968" max="8968" width="31.7265625" style="213" customWidth="1"/>
    <col min="8969" max="8970" width="9.1796875" style="213"/>
    <col min="8971" max="8971" width="9.1796875" style="213" customWidth="1"/>
    <col min="8972" max="9205" width="9.1796875" style="213"/>
    <col min="9206" max="9208" width="9.1796875" style="213" customWidth="1"/>
    <col min="9209" max="9212" width="3.1796875" style="213" customWidth="1"/>
    <col min="9213" max="9213" width="9.1796875" style="213" customWidth="1"/>
    <col min="9214" max="9217" width="2.7265625" style="213" customWidth="1"/>
    <col min="9218" max="9218" width="61.7265625" style="213" customWidth="1"/>
    <col min="9219" max="9221" width="7.7265625" style="213" customWidth="1"/>
    <col min="9222" max="9222" width="29.7265625" style="213" customWidth="1"/>
    <col min="9223" max="9223" width="8.7265625" style="213" customWidth="1"/>
    <col min="9224" max="9224" width="31.7265625" style="213" customWidth="1"/>
    <col min="9225" max="9226" width="9.1796875" style="213"/>
    <col min="9227" max="9227" width="9.1796875" style="213" customWidth="1"/>
    <col min="9228" max="9461" width="9.1796875" style="213"/>
    <col min="9462" max="9464" width="9.1796875" style="213" customWidth="1"/>
    <col min="9465" max="9468" width="3.1796875" style="213" customWidth="1"/>
    <col min="9469" max="9469" width="9.1796875" style="213" customWidth="1"/>
    <col min="9470" max="9473" width="2.7265625" style="213" customWidth="1"/>
    <col min="9474" max="9474" width="61.7265625" style="213" customWidth="1"/>
    <col min="9475" max="9477" width="7.7265625" style="213" customWidth="1"/>
    <col min="9478" max="9478" width="29.7265625" style="213" customWidth="1"/>
    <col min="9479" max="9479" width="8.7265625" style="213" customWidth="1"/>
    <col min="9480" max="9480" width="31.7265625" style="213" customWidth="1"/>
    <col min="9481" max="9482" width="9.1796875" style="213"/>
    <col min="9483" max="9483" width="9.1796875" style="213" customWidth="1"/>
    <col min="9484" max="9717" width="9.1796875" style="213"/>
    <col min="9718" max="9720" width="9.1796875" style="213" customWidth="1"/>
    <col min="9721" max="9724" width="3.1796875" style="213" customWidth="1"/>
    <col min="9725" max="9725" width="9.1796875" style="213" customWidth="1"/>
    <col min="9726" max="9729" width="2.7265625" style="213" customWidth="1"/>
    <col min="9730" max="9730" width="61.7265625" style="213" customWidth="1"/>
    <col min="9731" max="9733" width="7.7265625" style="213" customWidth="1"/>
    <col min="9734" max="9734" width="29.7265625" style="213" customWidth="1"/>
    <col min="9735" max="9735" width="8.7265625" style="213" customWidth="1"/>
    <col min="9736" max="9736" width="31.7265625" style="213" customWidth="1"/>
    <col min="9737" max="9738" width="9.1796875" style="213"/>
    <col min="9739" max="9739" width="9.1796875" style="213" customWidth="1"/>
    <col min="9740" max="9973" width="9.1796875" style="213"/>
    <col min="9974" max="9976" width="9.1796875" style="213" customWidth="1"/>
    <col min="9977" max="9980" width="3.1796875" style="213" customWidth="1"/>
    <col min="9981" max="9981" width="9.1796875" style="213" customWidth="1"/>
    <col min="9982" max="9985" width="2.7265625" style="213" customWidth="1"/>
    <col min="9986" max="9986" width="61.7265625" style="213" customWidth="1"/>
    <col min="9987" max="9989" width="7.7265625" style="213" customWidth="1"/>
    <col min="9990" max="9990" width="29.7265625" style="213" customWidth="1"/>
    <col min="9991" max="9991" width="8.7265625" style="213" customWidth="1"/>
    <col min="9992" max="9992" width="31.7265625" style="213" customWidth="1"/>
    <col min="9993" max="9994" width="9.1796875" style="213"/>
    <col min="9995" max="9995" width="9.1796875" style="213" customWidth="1"/>
    <col min="9996" max="10229" width="9.1796875" style="213"/>
    <col min="10230" max="10232" width="9.1796875" style="213" customWidth="1"/>
    <col min="10233" max="10236" width="3.1796875" style="213" customWidth="1"/>
    <col min="10237" max="10237" width="9.1796875" style="213" customWidth="1"/>
    <col min="10238" max="10241" width="2.7265625" style="213" customWidth="1"/>
    <col min="10242" max="10242" width="61.7265625" style="213" customWidth="1"/>
    <col min="10243" max="10245" width="7.7265625" style="213" customWidth="1"/>
    <col min="10246" max="10246" width="29.7265625" style="213" customWidth="1"/>
    <col min="10247" max="10247" width="8.7265625" style="213" customWidth="1"/>
    <col min="10248" max="10248" width="31.7265625" style="213" customWidth="1"/>
    <col min="10249" max="10250" width="9.1796875" style="213"/>
    <col min="10251" max="10251" width="9.1796875" style="213" customWidth="1"/>
    <col min="10252" max="10485" width="9.1796875" style="213"/>
    <col min="10486" max="10488" width="9.1796875" style="213" customWidth="1"/>
    <col min="10489" max="10492" width="3.1796875" style="213" customWidth="1"/>
    <col min="10493" max="10493" width="9.1796875" style="213" customWidth="1"/>
    <col min="10494" max="10497" width="2.7265625" style="213" customWidth="1"/>
    <col min="10498" max="10498" width="61.7265625" style="213" customWidth="1"/>
    <col min="10499" max="10501" width="7.7265625" style="213" customWidth="1"/>
    <col min="10502" max="10502" width="29.7265625" style="213" customWidth="1"/>
    <col min="10503" max="10503" width="8.7265625" style="213" customWidth="1"/>
    <col min="10504" max="10504" width="31.7265625" style="213" customWidth="1"/>
    <col min="10505" max="10506" width="9.1796875" style="213"/>
    <col min="10507" max="10507" width="9.1796875" style="213" customWidth="1"/>
    <col min="10508" max="10741" width="9.1796875" style="213"/>
    <col min="10742" max="10744" width="9.1796875" style="213" customWidth="1"/>
    <col min="10745" max="10748" width="3.1796875" style="213" customWidth="1"/>
    <col min="10749" max="10749" width="9.1796875" style="213" customWidth="1"/>
    <col min="10750" max="10753" width="2.7265625" style="213" customWidth="1"/>
    <col min="10754" max="10754" width="61.7265625" style="213" customWidth="1"/>
    <col min="10755" max="10757" width="7.7265625" style="213" customWidth="1"/>
    <col min="10758" max="10758" width="29.7265625" style="213" customWidth="1"/>
    <col min="10759" max="10759" width="8.7265625" style="213" customWidth="1"/>
    <col min="10760" max="10760" width="31.7265625" style="213" customWidth="1"/>
    <col min="10761" max="10762" width="9.1796875" style="213"/>
    <col min="10763" max="10763" width="9.1796875" style="213" customWidth="1"/>
    <col min="10764" max="10997" width="9.1796875" style="213"/>
    <col min="10998" max="11000" width="9.1796875" style="213" customWidth="1"/>
    <col min="11001" max="11004" width="3.1796875" style="213" customWidth="1"/>
    <col min="11005" max="11005" width="9.1796875" style="213" customWidth="1"/>
    <col min="11006" max="11009" width="2.7265625" style="213" customWidth="1"/>
    <col min="11010" max="11010" width="61.7265625" style="213" customWidth="1"/>
    <col min="11011" max="11013" width="7.7265625" style="213" customWidth="1"/>
    <col min="11014" max="11014" width="29.7265625" style="213" customWidth="1"/>
    <col min="11015" max="11015" width="8.7265625" style="213" customWidth="1"/>
    <col min="11016" max="11016" width="31.7265625" style="213" customWidth="1"/>
    <col min="11017" max="11018" width="9.1796875" style="213"/>
    <col min="11019" max="11019" width="9.1796875" style="213" customWidth="1"/>
    <col min="11020" max="11253" width="9.1796875" style="213"/>
    <col min="11254" max="11256" width="9.1796875" style="213" customWidth="1"/>
    <col min="11257" max="11260" width="3.1796875" style="213" customWidth="1"/>
    <col min="11261" max="11261" width="9.1796875" style="213" customWidth="1"/>
    <col min="11262" max="11265" width="2.7265625" style="213" customWidth="1"/>
    <col min="11266" max="11266" width="61.7265625" style="213" customWidth="1"/>
    <col min="11267" max="11269" width="7.7265625" style="213" customWidth="1"/>
    <col min="11270" max="11270" width="29.7265625" style="213" customWidth="1"/>
    <col min="11271" max="11271" width="8.7265625" style="213" customWidth="1"/>
    <col min="11272" max="11272" width="31.7265625" style="213" customWidth="1"/>
    <col min="11273" max="11274" width="9.1796875" style="213"/>
    <col min="11275" max="11275" width="9.1796875" style="213" customWidth="1"/>
    <col min="11276" max="11509" width="9.1796875" style="213"/>
    <col min="11510" max="11512" width="9.1796875" style="213" customWidth="1"/>
    <col min="11513" max="11516" width="3.1796875" style="213" customWidth="1"/>
    <col min="11517" max="11517" width="9.1796875" style="213" customWidth="1"/>
    <col min="11518" max="11521" width="2.7265625" style="213" customWidth="1"/>
    <col min="11522" max="11522" width="61.7265625" style="213" customWidth="1"/>
    <col min="11523" max="11525" width="7.7265625" style="213" customWidth="1"/>
    <col min="11526" max="11526" width="29.7265625" style="213" customWidth="1"/>
    <col min="11527" max="11527" width="8.7265625" style="213" customWidth="1"/>
    <col min="11528" max="11528" width="31.7265625" style="213" customWidth="1"/>
    <col min="11529" max="11530" width="9.1796875" style="213"/>
    <col min="11531" max="11531" width="9.1796875" style="213" customWidth="1"/>
    <col min="11532" max="11765" width="9.1796875" style="213"/>
    <col min="11766" max="11768" width="9.1796875" style="213" customWidth="1"/>
    <col min="11769" max="11772" width="3.1796875" style="213" customWidth="1"/>
    <col min="11773" max="11773" width="9.1796875" style="213" customWidth="1"/>
    <col min="11774" max="11777" width="2.7265625" style="213" customWidth="1"/>
    <col min="11778" max="11778" width="61.7265625" style="213" customWidth="1"/>
    <col min="11779" max="11781" width="7.7265625" style="213" customWidth="1"/>
    <col min="11782" max="11782" width="29.7265625" style="213" customWidth="1"/>
    <col min="11783" max="11783" width="8.7265625" style="213" customWidth="1"/>
    <col min="11784" max="11784" width="31.7265625" style="213" customWidth="1"/>
    <col min="11785" max="11786" width="9.1796875" style="213"/>
    <col min="11787" max="11787" width="9.1796875" style="213" customWidth="1"/>
    <col min="11788" max="12021" width="9.1796875" style="213"/>
    <col min="12022" max="12024" width="9.1796875" style="213" customWidth="1"/>
    <col min="12025" max="12028" width="3.1796875" style="213" customWidth="1"/>
    <col min="12029" max="12029" width="9.1796875" style="213" customWidth="1"/>
    <col min="12030" max="12033" width="2.7265625" style="213" customWidth="1"/>
    <col min="12034" max="12034" width="61.7265625" style="213" customWidth="1"/>
    <col min="12035" max="12037" width="7.7265625" style="213" customWidth="1"/>
    <col min="12038" max="12038" width="29.7265625" style="213" customWidth="1"/>
    <col min="12039" max="12039" width="8.7265625" style="213" customWidth="1"/>
    <col min="12040" max="12040" width="31.7265625" style="213" customWidth="1"/>
    <col min="12041" max="12042" width="9.1796875" style="213"/>
    <col min="12043" max="12043" width="9.1796875" style="213" customWidth="1"/>
    <col min="12044" max="12277" width="9.1796875" style="213"/>
    <col min="12278" max="12280" width="9.1796875" style="213" customWidth="1"/>
    <col min="12281" max="12284" width="3.1796875" style="213" customWidth="1"/>
    <col min="12285" max="12285" width="9.1796875" style="213" customWidth="1"/>
    <col min="12286" max="12289" width="2.7265625" style="213" customWidth="1"/>
    <col min="12290" max="12290" width="61.7265625" style="213" customWidth="1"/>
    <col min="12291" max="12293" width="7.7265625" style="213" customWidth="1"/>
    <col min="12294" max="12294" width="29.7265625" style="213" customWidth="1"/>
    <col min="12295" max="12295" width="8.7265625" style="213" customWidth="1"/>
    <col min="12296" max="12296" width="31.7265625" style="213" customWidth="1"/>
    <col min="12297" max="12298" width="9.1796875" style="213"/>
    <col min="12299" max="12299" width="9.1796875" style="213" customWidth="1"/>
    <col min="12300" max="12533" width="9.1796875" style="213"/>
    <col min="12534" max="12536" width="9.1796875" style="213" customWidth="1"/>
    <col min="12537" max="12540" width="3.1796875" style="213" customWidth="1"/>
    <col min="12541" max="12541" width="9.1796875" style="213" customWidth="1"/>
    <col min="12542" max="12545" width="2.7265625" style="213" customWidth="1"/>
    <col min="12546" max="12546" width="61.7265625" style="213" customWidth="1"/>
    <col min="12547" max="12549" width="7.7265625" style="213" customWidth="1"/>
    <col min="12550" max="12550" width="29.7265625" style="213" customWidth="1"/>
    <col min="12551" max="12551" width="8.7265625" style="213" customWidth="1"/>
    <col min="12552" max="12552" width="31.7265625" style="213" customWidth="1"/>
    <col min="12553" max="12554" width="9.1796875" style="213"/>
    <col min="12555" max="12555" width="9.1796875" style="213" customWidth="1"/>
    <col min="12556" max="12789" width="9.1796875" style="213"/>
    <col min="12790" max="12792" width="9.1796875" style="213" customWidth="1"/>
    <col min="12793" max="12796" width="3.1796875" style="213" customWidth="1"/>
    <col min="12797" max="12797" width="9.1796875" style="213" customWidth="1"/>
    <col min="12798" max="12801" width="2.7265625" style="213" customWidth="1"/>
    <col min="12802" max="12802" width="61.7265625" style="213" customWidth="1"/>
    <col min="12803" max="12805" width="7.7265625" style="213" customWidth="1"/>
    <col min="12806" max="12806" width="29.7265625" style="213" customWidth="1"/>
    <col min="12807" max="12807" width="8.7265625" style="213" customWidth="1"/>
    <col min="12808" max="12808" width="31.7265625" style="213" customWidth="1"/>
    <col min="12809" max="12810" width="9.1796875" style="213"/>
    <col min="12811" max="12811" width="9.1796875" style="213" customWidth="1"/>
    <col min="12812" max="13045" width="9.1796875" style="213"/>
    <col min="13046" max="13048" width="9.1796875" style="213" customWidth="1"/>
    <col min="13049" max="13052" width="3.1796875" style="213" customWidth="1"/>
    <col min="13053" max="13053" width="9.1796875" style="213" customWidth="1"/>
    <col min="13054" max="13057" width="2.7265625" style="213" customWidth="1"/>
    <col min="13058" max="13058" width="61.7265625" style="213" customWidth="1"/>
    <col min="13059" max="13061" width="7.7265625" style="213" customWidth="1"/>
    <col min="13062" max="13062" width="29.7265625" style="213" customWidth="1"/>
    <col min="13063" max="13063" width="8.7265625" style="213" customWidth="1"/>
    <col min="13064" max="13064" width="31.7265625" style="213" customWidth="1"/>
    <col min="13065" max="13066" width="9.1796875" style="213"/>
    <col min="13067" max="13067" width="9.1796875" style="213" customWidth="1"/>
    <col min="13068" max="13301" width="9.1796875" style="213"/>
    <col min="13302" max="13304" width="9.1796875" style="213" customWidth="1"/>
    <col min="13305" max="13308" width="3.1796875" style="213" customWidth="1"/>
    <col min="13309" max="13309" width="9.1796875" style="213" customWidth="1"/>
    <col min="13310" max="13313" width="2.7265625" style="213" customWidth="1"/>
    <col min="13314" max="13314" width="61.7265625" style="213" customWidth="1"/>
    <col min="13315" max="13317" width="7.7265625" style="213" customWidth="1"/>
    <col min="13318" max="13318" width="29.7265625" style="213" customWidth="1"/>
    <col min="13319" max="13319" width="8.7265625" style="213" customWidth="1"/>
    <col min="13320" max="13320" width="31.7265625" style="213" customWidth="1"/>
    <col min="13321" max="13322" width="9.1796875" style="213"/>
    <col min="13323" max="13323" width="9.1796875" style="213" customWidth="1"/>
    <col min="13324" max="13557" width="9.1796875" style="213"/>
    <col min="13558" max="13560" width="9.1796875" style="213" customWidth="1"/>
    <col min="13561" max="13564" width="3.1796875" style="213" customWidth="1"/>
    <col min="13565" max="13565" width="9.1796875" style="213" customWidth="1"/>
    <col min="13566" max="13569" width="2.7265625" style="213" customWidth="1"/>
    <col min="13570" max="13570" width="61.7265625" style="213" customWidth="1"/>
    <col min="13571" max="13573" width="7.7265625" style="213" customWidth="1"/>
    <col min="13574" max="13574" width="29.7265625" style="213" customWidth="1"/>
    <col min="13575" max="13575" width="8.7265625" style="213" customWidth="1"/>
    <col min="13576" max="13576" width="31.7265625" style="213" customWidth="1"/>
    <col min="13577" max="13578" width="9.1796875" style="213"/>
    <col min="13579" max="13579" width="9.1796875" style="213" customWidth="1"/>
    <col min="13580" max="13813" width="9.1796875" style="213"/>
    <col min="13814" max="13816" width="9.1796875" style="213" customWidth="1"/>
    <col min="13817" max="13820" width="3.1796875" style="213" customWidth="1"/>
    <col min="13821" max="13821" width="9.1796875" style="213" customWidth="1"/>
    <col min="13822" max="13825" width="2.7265625" style="213" customWidth="1"/>
    <col min="13826" max="13826" width="61.7265625" style="213" customWidth="1"/>
    <col min="13827" max="13829" width="7.7265625" style="213" customWidth="1"/>
    <col min="13830" max="13830" width="29.7265625" style="213" customWidth="1"/>
    <col min="13831" max="13831" width="8.7265625" style="213" customWidth="1"/>
    <col min="13832" max="13832" width="31.7265625" style="213" customWidth="1"/>
    <col min="13833" max="13834" width="9.1796875" style="213"/>
    <col min="13835" max="13835" width="9.1796875" style="213" customWidth="1"/>
    <col min="13836" max="14069" width="9.1796875" style="213"/>
    <col min="14070" max="14072" width="9.1796875" style="213" customWidth="1"/>
    <col min="14073" max="14076" width="3.1796875" style="213" customWidth="1"/>
    <col min="14077" max="14077" width="9.1796875" style="213" customWidth="1"/>
    <col min="14078" max="14081" width="2.7265625" style="213" customWidth="1"/>
    <col min="14082" max="14082" width="61.7265625" style="213" customWidth="1"/>
    <col min="14083" max="14085" width="7.7265625" style="213" customWidth="1"/>
    <col min="14086" max="14086" width="29.7265625" style="213" customWidth="1"/>
    <col min="14087" max="14087" width="8.7265625" style="213" customWidth="1"/>
    <col min="14088" max="14088" width="31.7265625" style="213" customWidth="1"/>
    <col min="14089" max="14090" width="9.1796875" style="213"/>
    <col min="14091" max="14091" width="9.1796875" style="213" customWidth="1"/>
    <col min="14092" max="14325" width="9.1796875" style="213"/>
    <col min="14326" max="14328" width="9.1796875" style="213" customWidth="1"/>
    <col min="14329" max="14332" width="3.1796875" style="213" customWidth="1"/>
    <col min="14333" max="14333" width="9.1796875" style="213" customWidth="1"/>
    <col min="14334" max="14337" width="2.7265625" style="213" customWidth="1"/>
    <col min="14338" max="14338" width="61.7265625" style="213" customWidth="1"/>
    <col min="14339" max="14341" width="7.7265625" style="213" customWidth="1"/>
    <col min="14342" max="14342" width="29.7265625" style="213" customWidth="1"/>
    <col min="14343" max="14343" width="8.7265625" style="213" customWidth="1"/>
    <col min="14344" max="14344" width="31.7265625" style="213" customWidth="1"/>
    <col min="14345" max="14346" width="9.1796875" style="213"/>
    <col min="14347" max="14347" width="9.1796875" style="213" customWidth="1"/>
    <col min="14348" max="14581" width="9.1796875" style="213"/>
    <col min="14582" max="14584" width="9.1796875" style="213" customWidth="1"/>
    <col min="14585" max="14588" width="3.1796875" style="213" customWidth="1"/>
    <col min="14589" max="14589" width="9.1796875" style="213" customWidth="1"/>
    <col min="14590" max="14593" width="2.7265625" style="213" customWidth="1"/>
    <col min="14594" max="14594" width="61.7265625" style="213" customWidth="1"/>
    <col min="14595" max="14597" width="7.7265625" style="213" customWidth="1"/>
    <col min="14598" max="14598" width="29.7265625" style="213" customWidth="1"/>
    <col min="14599" max="14599" width="8.7265625" style="213" customWidth="1"/>
    <col min="14600" max="14600" width="31.7265625" style="213" customWidth="1"/>
    <col min="14601" max="14602" width="9.1796875" style="213"/>
    <col min="14603" max="14603" width="9.1796875" style="213" customWidth="1"/>
    <col min="14604" max="14837" width="9.1796875" style="213"/>
    <col min="14838" max="14840" width="9.1796875" style="213" customWidth="1"/>
    <col min="14841" max="14844" width="3.1796875" style="213" customWidth="1"/>
    <col min="14845" max="14845" width="9.1796875" style="213" customWidth="1"/>
    <col min="14846" max="14849" width="2.7265625" style="213" customWidth="1"/>
    <col min="14850" max="14850" width="61.7265625" style="213" customWidth="1"/>
    <col min="14851" max="14853" width="7.7265625" style="213" customWidth="1"/>
    <col min="14854" max="14854" width="29.7265625" style="213" customWidth="1"/>
    <col min="14855" max="14855" width="8.7265625" style="213" customWidth="1"/>
    <col min="14856" max="14856" width="31.7265625" style="213" customWidth="1"/>
    <col min="14857" max="14858" width="9.1796875" style="213"/>
    <col min="14859" max="14859" width="9.1796875" style="213" customWidth="1"/>
    <col min="14860" max="15093" width="9.1796875" style="213"/>
    <col min="15094" max="15096" width="9.1796875" style="213" customWidth="1"/>
    <col min="15097" max="15100" width="3.1796875" style="213" customWidth="1"/>
    <col min="15101" max="15101" width="9.1796875" style="213" customWidth="1"/>
    <col min="15102" max="15105" width="2.7265625" style="213" customWidth="1"/>
    <col min="15106" max="15106" width="61.7265625" style="213" customWidth="1"/>
    <col min="15107" max="15109" width="7.7265625" style="213" customWidth="1"/>
    <col min="15110" max="15110" width="29.7265625" style="213" customWidth="1"/>
    <col min="15111" max="15111" width="8.7265625" style="213" customWidth="1"/>
    <col min="15112" max="15112" width="31.7265625" style="213" customWidth="1"/>
    <col min="15113" max="15114" width="9.1796875" style="213"/>
    <col min="15115" max="15115" width="9.1796875" style="213" customWidth="1"/>
    <col min="15116" max="15349" width="9.1796875" style="213"/>
    <col min="15350" max="15352" width="9.1796875" style="213" customWidth="1"/>
    <col min="15353" max="15356" width="3.1796875" style="213" customWidth="1"/>
    <col min="15357" max="15357" width="9.1796875" style="213" customWidth="1"/>
    <col min="15358" max="15361" width="2.7265625" style="213" customWidth="1"/>
    <col min="15362" max="15362" width="61.7265625" style="213" customWidth="1"/>
    <col min="15363" max="15365" width="7.7265625" style="213" customWidth="1"/>
    <col min="15366" max="15366" width="29.7265625" style="213" customWidth="1"/>
    <col min="15367" max="15367" width="8.7265625" style="213" customWidth="1"/>
    <col min="15368" max="15368" width="31.7265625" style="213" customWidth="1"/>
    <col min="15369" max="15370" width="9.1796875" style="213"/>
    <col min="15371" max="15371" width="9.1796875" style="213" customWidth="1"/>
    <col min="15372" max="15605" width="9.1796875" style="213"/>
    <col min="15606" max="15608" width="9.1796875" style="213" customWidth="1"/>
    <col min="15609" max="15612" width="3.1796875" style="213" customWidth="1"/>
    <col min="15613" max="15613" width="9.1796875" style="213" customWidth="1"/>
    <col min="15614" max="15617" width="2.7265625" style="213" customWidth="1"/>
    <col min="15618" max="15618" width="61.7265625" style="213" customWidth="1"/>
    <col min="15619" max="15621" width="7.7265625" style="213" customWidth="1"/>
    <col min="15622" max="15622" width="29.7265625" style="213" customWidth="1"/>
    <col min="15623" max="15623" width="8.7265625" style="213" customWidth="1"/>
    <col min="15624" max="15624" width="31.7265625" style="213" customWidth="1"/>
    <col min="15625" max="15626" width="9.1796875" style="213"/>
    <col min="15627" max="15627" width="9.1796875" style="213" customWidth="1"/>
    <col min="15628" max="15861" width="9.1796875" style="213"/>
    <col min="15862" max="15864" width="9.1796875" style="213" customWidth="1"/>
    <col min="15865" max="15868" width="3.1796875" style="213" customWidth="1"/>
    <col min="15869" max="15869" width="9.1796875" style="213" customWidth="1"/>
    <col min="15870" max="15873" width="2.7265625" style="213" customWidth="1"/>
    <col min="15874" max="15874" width="61.7265625" style="213" customWidth="1"/>
    <col min="15875" max="15877" width="7.7265625" style="213" customWidth="1"/>
    <col min="15878" max="15878" width="29.7265625" style="213" customWidth="1"/>
    <col min="15879" max="15879" width="8.7265625" style="213" customWidth="1"/>
    <col min="15880" max="15880" width="31.7265625" style="213" customWidth="1"/>
    <col min="15881" max="15882" width="9.1796875" style="213"/>
    <col min="15883" max="15883" width="9.1796875" style="213" customWidth="1"/>
    <col min="15884" max="16117" width="9.1796875" style="213"/>
    <col min="16118" max="16120" width="9.1796875" style="213" customWidth="1"/>
    <col min="16121" max="16124" width="3.1796875" style="213" customWidth="1"/>
    <col min="16125" max="16125" width="9.1796875" style="213" customWidth="1"/>
    <col min="16126" max="16129" width="2.7265625" style="213" customWidth="1"/>
    <col min="16130" max="16130" width="61.7265625" style="213" customWidth="1"/>
    <col min="16131" max="16133" width="7.7265625" style="213" customWidth="1"/>
    <col min="16134" max="16134" width="29.7265625" style="213" customWidth="1"/>
    <col min="16135" max="16135" width="8.7265625" style="213" customWidth="1"/>
    <col min="16136" max="16136" width="31.7265625" style="213" customWidth="1"/>
    <col min="16137" max="16138" width="9.1796875" style="213"/>
    <col min="16139" max="16139" width="9.1796875" style="213" customWidth="1"/>
    <col min="16140" max="16384" width="9.1796875" style="213"/>
  </cols>
  <sheetData>
    <row r="1" spans="1:48" ht="15.5" x14ac:dyDescent="0.25">
      <c r="A1" s="30" t="s">
        <v>1204</v>
      </c>
      <c r="D1" s="59" t="s">
        <v>805</v>
      </c>
      <c r="J1" s="33"/>
      <c r="K1" s="33"/>
      <c r="L1" s="33"/>
      <c r="M1" s="33"/>
      <c r="N1" s="176"/>
      <c r="O1" s="78"/>
      <c r="P1" s="79"/>
      <c r="Q1" s="80"/>
      <c r="R1" s="79"/>
      <c r="S1" s="80"/>
      <c r="T1" s="79"/>
      <c r="U1" s="80"/>
      <c r="V1" s="79"/>
      <c r="W1" s="78"/>
      <c r="X1" s="78"/>
      <c r="Y1" s="78"/>
      <c r="Z1" s="78"/>
      <c r="AA1" s="78"/>
      <c r="AB1" s="79"/>
      <c r="AC1" s="79"/>
      <c r="AD1" s="79"/>
      <c r="AE1" s="213"/>
      <c r="AF1" s="79"/>
      <c r="AG1" s="79"/>
      <c r="AH1" s="79"/>
      <c r="AI1" s="79"/>
      <c r="AJ1" s="79"/>
      <c r="AK1" s="79"/>
      <c r="AL1" s="79"/>
      <c r="AM1" s="79"/>
      <c r="AN1" s="79"/>
      <c r="AO1" s="79"/>
      <c r="AP1" s="79"/>
      <c r="AQ1" s="79"/>
    </row>
    <row r="2" spans="1:48" ht="16.149999999999999" customHeight="1" thickBot="1" x14ac:dyDescent="0.3">
      <c r="D2" s="62" t="str">
        <f>LEFT(Country!B3,3)</f>
        <v>AUS</v>
      </c>
      <c r="J2" s="78"/>
      <c r="K2" s="78"/>
      <c r="L2" s="78"/>
      <c r="M2" s="78"/>
      <c r="N2" s="176"/>
      <c r="O2" s="78"/>
      <c r="P2" s="78"/>
      <c r="Q2" s="80"/>
      <c r="R2" s="78"/>
      <c r="S2" s="80"/>
      <c r="T2" s="78"/>
      <c r="U2" s="80"/>
      <c r="V2" s="78"/>
      <c r="W2" s="78"/>
      <c r="X2" s="78"/>
      <c r="Y2" s="78"/>
      <c r="Z2" s="78"/>
      <c r="AA2" s="78"/>
      <c r="AB2" s="78"/>
      <c r="AC2" s="78"/>
      <c r="AD2" s="78"/>
      <c r="AE2" s="78"/>
      <c r="AF2" s="78"/>
      <c r="AG2" s="78"/>
      <c r="AH2" s="81"/>
      <c r="AI2" s="82"/>
      <c r="AJ2" s="82"/>
      <c r="AK2" s="82"/>
      <c r="AL2" s="82"/>
      <c r="AM2" s="82"/>
      <c r="AN2" s="82"/>
      <c r="AO2" s="82"/>
      <c r="AP2" s="83"/>
      <c r="AQ2" s="83"/>
    </row>
    <row r="3" spans="1:48" ht="19.5" customHeight="1" thickBot="1" x14ac:dyDescent="0.3">
      <c r="D3" s="63"/>
      <c r="E3" s="54"/>
      <c r="F3" s="54"/>
      <c r="G3" s="54"/>
      <c r="H3" s="55"/>
      <c r="I3" s="162"/>
      <c r="J3" s="656" t="s">
        <v>242</v>
      </c>
      <c r="K3" s="634"/>
      <c r="L3" s="634"/>
      <c r="M3" s="634"/>
      <c r="N3" s="605" t="s">
        <v>879</v>
      </c>
      <c r="O3" s="605"/>
      <c r="P3" s="605"/>
      <c r="Q3" s="605"/>
      <c r="R3" s="605"/>
      <c r="S3" s="605"/>
      <c r="T3" s="605"/>
      <c r="U3" s="605"/>
      <c r="V3" s="605"/>
      <c r="W3" s="606"/>
      <c r="X3" s="388"/>
      <c r="Y3" s="622" t="s">
        <v>242</v>
      </c>
      <c r="Z3" s="622"/>
      <c r="AA3" s="389"/>
      <c r="AB3" s="610" t="s">
        <v>243</v>
      </c>
      <c r="AC3" s="611"/>
      <c r="AD3" s="611"/>
      <c r="AE3" s="611"/>
      <c r="AF3" s="611"/>
      <c r="AG3" s="611"/>
      <c r="AH3" s="611"/>
      <c r="AI3" s="611"/>
      <c r="AJ3" s="611"/>
      <c r="AK3" s="611"/>
      <c r="AL3" s="611"/>
      <c r="AM3" s="611"/>
      <c r="AN3" s="611"/>
      <c r="AO3" s="611"/>
      <c r="AP3" s="611"/>
      <c r="AQ3" s="612"/>
      <c r="AR3" s="189"/>
      <c r="AS3" s="602" t="s">
        <v>803</v>
      </c>
      <c r="AT3" s="603"/>
      <c r="AU3" s="603"/>
      <c r="AV3" s="604"/>
    </row>
    <row r="4" spans="1:48" s="24" customFormat="1" ht="123" customHeight="1" thickBot="1" x14ac:dyDescent="0.3">
      <c r="A4" s="69" t="s">
        <v>303</v>
      </c>
      <c r="B4" s="29" t="s">
        <v>58</v>
      </c>
      <c r="C4" s="69" t="s">
        <v>23</v>
      </c>
      <c r="D4" s="576" t="s">
        <v>47</v>
      </c>
      <c r="E4" s="577"/>
      <c r="F4" s="577"/>
      <c r="G4" s="577"/>
      <c r="H4" s="577"/>
      <c r="I4" s="211" t="s">
        <v>1117</v>
      </c>
      <c r="J4" s="67"/>
      <c r="K4" s="67"/>
      <c r="L4" s="67"/>
      <c r="M4" s="65"/>
      <c r="N4" s="56" t="s">
        <v>244</v>
      </c>
      <c r="O4" s="64" t="s">
        <v>245</v>
      </c>
      <c r="P4" s="65" t="s">
        <v>1190</v>
      </c>
      <c r="Q4" s="64" t="s">
        <v>1201</v>
      </c>
      <c r="R4" s="351" t="s">
        <v>1191</v>
      </c>
      <c r="S4" s="352" t="s">
        <v>1192</v>
      </c>
      <c r="T4" s="352" t="s">
        <v>1108</v>
      </c>
      <c r="U4" s="352" t="s">
        <v>1193</v>
      </c>
      <c r="V4" s="229" t="s">
        <v>1194</v>
      </c>
      <c r="W4" s="66" t="s">
        <v>1195</v>
      </c>
      <c r="X4" s="84"/>
      <c r="Y4" s="85"/>
      <c r="Z4" s="64"/>
      <c r="AA4" s="84"/>
      <c r="AB4" s="57" t="s">
        <v>246</v>
      </c>
      <c r="AC4" s="68" t="s">
        <v>247</v>
      </c>
      <c r="AD4" s="68" t="s">
        <v>1191</v>
      </c>
      <c r="AE4" s="64" t="s">
        <v>1192</v>
      </c>
      <c r="AF4" s="86" t="s">
        <v>1196</v>
      </c>
      <c r="AG4" s="64" t="s">
        <v>248</v>
      </c>
      <c r="AH4" s="64" t="s">
        <v>1197</v>
      </c>
      <c r="AI4" s="64" t="s">
        <v>1198</v>
      </c>
      <c r="AJ4" s="64" t="s">
        <v>1192</v>
      </c>
      <c r="AK4" s="86" t="s">
        <v>1199</v>
      </c>
      <c r="AL4" s="64" t="s">
        <v>248</v>
      </c>
      <c r="AM4" s="64" t="s">
        <v>1197</v>
      </c>
      <c r="AN4" s="64" t="s">
        <v>1200</v>
      </c>
      <c r="AO4" s="64" t="s">
        <v>249</v>
      </c>
      <c r="AP4" s="64" t="s">
        <v>250</v>
      </c>
      <c r="AQ4" s="66" t="s">
        <v>251</v>
      </c>
      <c r="AR4" s="171"/>
      <c r="AS4" s="56"/>
      <c r="AT4" s="190"/>
      <c r="AU4" s="191"/>
      <c r="AV4" s="192"/>
    </row>
    <row r="5" spans="1:48" ht="50.15" customHeight="1" x14ac:dyDescent="0.25">
      <c r="D5" s="652" t="s">
        <v>655</v>
      </c>
      <c r="E5" s="653"/>
      <c r="F5" s="653"/>
      <c r="G5" s="653"/>
      <c r="H5" s="653"/>
      <c r="I5" s="161"/>
      <c r="J5" s="57"/>
      <c r="K5" s="68"/>
      <c r="L5" s="68"/>
      <c r="M5" s="445"/>
      <c r="N5" s="403"/>
      <c r="O5" s="153"/>
      <c r="P5" s="153"/>
      <c r="Q5" s="151"/>
      <c r="R5" s="153"/>
      <c r="S5" s="151"/>
      <c r="T5" s="153"/>
      <c r="U5" s="151"/>
      <c r="V5" s="151"/>
      <c r="W5" s="230"/>
      <c r="X5" s="447"/>
      <c r="Y5" s="151"/>
      <c r="Z5" s="151"/>
      <c r="AA5" s="448"/>
      <c r="AB5" s="360"/>
      <c r="AC5" s="358"/>
      <c r="AD5" s="151"/>
      <c r="AE5" s="151"/>
      <c r="AF5" s="153"/>
      <c r="AG5" s="298"/>
      <c r="AH5" s="340"/>
      <c r="AI5" s="340"/>
      <c r="AJ5" s="340"/>
      <c r="AK5" s="43"/>
      <c r="AL5" s="156"/>
      <c r="AM5" s="156"/>
      <c r="AN5" s="43"/>
      <c r="AO5" s="156"/>
      <c r="AP5" s="156"/>
      <c r="AQ5" s="279"/>
      <c r="AR5" s="189"/>
      <c r="AS5" s="182"/>
      <c r="AT5" s="174"/>
      <c r="AU5" s="174"/>
      <c r="AV5" s="196"/>
    </row>
    <row r="6" spans="1:48" ht="123" customHeight="1" x14ac:dyDescent="0.25">
      <c r="D6" s="630" t="s">
        <v>1082</v>
      </c>
      <c r="E6" s="658"/>
      <c r="F6" s="658"/>
      <c r="G6" s="658"/>
      <c r="H6" s="658"/>
      <c r="I6" s="439"/>
      <c r="J6" s="449"/>
      <c r="K6" s="451"/>
      <c r="L6" s="451"/>
      <c r="M6" s="452"/>
      <c r="N6" s="266"/>
      <c r="O6" s="70"/>
      <c r="P6" s="70"/>
      <c r="Q6" s="152"/>
      <c r="R6" s="70"/>
      <c r="S6" s="152"/>
      <c r="T6" s="70"/>
      <c r="U6" s="152"/>
      <c r="V6" s="152"/>
      <c r="W6" s="72"/>
      <c r="X6" s="398"/>
      <c r="Y6" s="152"/>
      <c r="Z6" s="152"/>
      <c r="AA6" s="233"/>
      <c r="AB6" s="241"/>
      <c r="AC6" s="241"/>
      <c r="AD6" s="70"/>
      <c r="AE6" s="70"/>
      <c r="AF6" s="70"/>
      <c r="AG6" s="156"/>
      <c r="AH6" s="157"/>
      <c r="AI6" s="157"/>
      <c r="AJ6" s="157"/>
      <c r="AK6" s="43"/>
      <c r="AL6" s="156"/>
      <c r="AM6" s="156"/>
      <c r="AN6" s="43"/>
      <c r="AO6" s="156"/>
      <c r="AP6" s="156"/>
      <c r="AQ6" s="279"/>
      <c r="AR6" s="189"/>
      <c r="AS6" s="182"/>
      <c r="AT6" s="158"/>
      <c r="AU6" s="158"/>
      <c r="AV6" s="196"/>
    </row>
    <row r="7" spans="1:48" ht="66" customHeight="1" x14ac:dyDescent="0.3">
      <c r="A7" s="106" t="str">
        <f t="shared" ref="A7:A8" si="0">MID(E7,FIND("(Q",E7)+1,6)</f>
        <v>Q8e.01</v>
      </c>
      <c r="B7" s="109" t="s">
        <v>535</v>
      </c>
      <c r="C7" s="109"/>
      <c r="D7" s="112"/>
      <c r="E7" s="582" t="s">
        <v>816</v>
      </c>
      <c r="F7" s="582"/>
      <c r="G7" s="582"/>
      <c r="H7" s="582"/>
      <c r="I7" s="390" t="s">
        <v>848</v>
      </c>
      <c r="J7" s="449"/>
      <c r="K7" s="451"/>
      <c r="L7" s="451"/>
      <c r="M7" s="488"/>
      <c r="N7" s="300" t="s">
        <v>0</v>
      </c>
      <c r="O7" s="429" t="s">
        <v>1189</v>
      </c>
      <c r="P7" s="429"/>
      <c r="Q7" s="429"/>
      <c r="R7" s="235"/>
      <c r="S7" s="235"/>
      <c r="T7" s="235"/>
      <c r="U7" s="235"/>
      <c r="V7" s="235" t="str">
        <f>IF(AND(T7="",R7="",P7="",N7=""),"",IF(AND(T7="",R7="", P7=""),N7,IF(AND(T7="", R7="",P7&lt;&gt;""),P7,IF(AND(T7="",R7&lt;&gt;""),R7,T7))))</f>
        <v/>
      </c>
      <c r="W7" s="236"/>
      <c r="X7" s="398"/>
      <c r="Y7" s="152"/>
      <c r="Z7" s="152"/>
      <c r="AA7" s="233"/>
      <c r="AB7" s="242"/>
      <c r="AC7" s="242"/>
      <c r="AD7" s="237"/>
      <c r="AE7" s="238"/>
      <c r="AF7" s="255" t="str">
        <f>IF(AND(AD7="",AB7=""),"",IF(AND(AD7="",AB7&lt;&gt;""),AB7,IF(AND(AD7="",AB7&lt;&gt;""),AB7,AD7)))</f>
        <v/>
      </c>
      <c r="AG7" s="239"/>
      <c r="AH7" s="239"/>
      <c r="AI7" s="239"/>
      <c r="AJ7" s="239"/>
      <c r="AK7" s="240" t="str">
        <f>IF(AND(AI7="",AG7="",AF7=""),"",IF(AND(AI7="",AG7=""),AF7,IF(AND(AI7="",AG7&lt;&gt;""),AG7,IF(AND(AI7="",AG7&lt;&gt;""),AG7,AI7))))</f>
        <v/>
      </c>
      <c r="AL7" s="239"/>
      <c r="AM7" s="239"/>
      <c r="AN7" s="240"/>
      <c r="AO7" s="239"/>
      <c r="AP7" s="239" t="str">
        <f>IF(AND(AN7="",AL7="",AK7=""),".",IF(AND(AN7="",AL7=""),AK7,IF(AND(AN7="",AL7&lt;&gt;""),AL7,IF(AND(AN7="",AL7&lt;&gt;""),AL7,AN7))))</f>
        <v>.</v>
      </c>
      <c r="AQ7" s="282"/>
      <c r="AR7" s="189"/>
      <c r="AS7" s="182"/>
      <c r="AT7" s="158"/>
      <c r="AU7" s="158"/>
      <c r="AV7" s="196"/>
    </row>
    <row r="8" spans="1:48" ht="34.5" x14ac:dyDescent="0.3">
      <c r="A8" s="106" t="str">
        <f t="shared" si="0"/>
        <v>Q8e.02</v>
      </c>
      <c r="B8" s="109" t="s">
        <v>535</v>
      </c>
      <c r="C8" s="109"/>
      <c r="D8" s="112"/>
      <c r="E8" s="582" t="s">
        <v>812</v>
      </c>
      <c r="F8" s="582"/>
      <c r="G8" s="582"/>
      <c r="H8" s="582"/>
      <c r="I8" s="160" t="s">
        <v>849</v>
      </c>
      <c r="J8" s="449"/>
      <c r="K8" s="451"/>
      <c r="L8" s="451"/>
      <c r="M8" s="488"/>
      <c r="N8" s="300" t="s">
        <v>0</v>
      </c>
      <c r="O8" s="429" t="s">
        <v>1189</v>
      </c>
      <c r="P8" s="429"/>
      <c r="Q8" s="429"/>
      <c r="R8" s="235"/>
      <c r="S8" s="429"/>
      <c r="T8" s="235"/>
      <c r="U8" s="301"/>
      <c r="V8" s="429" t="str">
        <f t="shared" ref="V8:V71" si="1">IF(AND(T8="",R8="",P8="",N8=""),"",IF(AND(T8="",R8="", P8=""),N8,IF(AND(T8="", R8="",P8&lt;&gt;""),P8,IF(AND(T8="",R8&lt;&gt;""),R8,T8))))</f>
        <v/>
      </c>
      <c r="W8" s="236"/>
      <c r="X8" s="398"/>
      <c r="Y8" s="152"/>
      <c r="Z8" s="152"/>
      <c r="AA8" s="233"/>
      <c r="AB8" s="242"/>
      <c r="AC8" s="242"/>
      <c r="AD8" s="237"/>
      <c r="AE8" s="238"/>
      <c r="AF8" s="255" t="str">
        <f t="shared" ref="AF8:AF73" si="2">IF(AND(AD8="",AB8=""),"",IF(AND(AD8="",AB8&lt;&gt;""),AB8,IF(AND(AD8="",AB8&lt;&gt;""),AB8,AD8)))</f>
        <v/>
      </c>
      <c r="AG8" s="239"/>
      <c r="AH8" s="239"/>
      <c r="AI8" s="239"/>
      <c r="AJ8" s="239"/>
      <c r="AK8" s="240" t="str">
        <f t="shared" ref="AK8:AK73" si="3">IF(AND(AI8="",AG8="",AF8=""),"",IF(AND(AI8="",AG8=""),AF8,IF(AND(AI8="",AG8&lt;&gt;""),AG8,IF(AND(AI8="",AG8&lt;&gt;""),AG8,AI8))))</f>
        <v/>
      </c>
      <c r="AL8" s="239"/>
      <c r="AM8" s="239"/>
      <c r="AN8" s="240"/>
      <c r="AO8" s="239"/>
      <c r="AP8" s="239" t="str">
        <f t="shared" ref="AP8:AP73" si="4">IF(AND(AN8="",AL8="",AK8=""),".",IF(AND(AN8="",AL8=""),AK8,IF(AND(AN8="",AL8&lt;&gt;""),AL8,IF(AND(AN8="",AL8&lt;&gt;""),AL8,AN8))))</f>
        <v>.</v>
      </c>
      <c r="AQ8" s="282"/>
      <c r="AR8" s="189"/>
      <c r="AS8" s="182"/>
      <c r="AT8" s="158"/>
      <c r="AU8" s="158"/>
      <c r="AV8" s="196"/>
    </row>
    <row r="9" spans="1:48" ht="94" customHeight="1" x14ac:dyDescent="0.25">
      <c r="A9" s="103" t="str">
        <f>MID(E9,FIND("(Q",E9)+1,6)</f>
        <v>Q8e.03</v>
      </c>
      <c r="B9" s="104" t="s">
        <v>88</v>
      </c>
      <c r="C9" s="23" t="s">
        <v>447</v>
      </c>
      <c r="D9" s="31"/>
      <c r="E9" s="568" t="s">
        <v>656</v>
      </c>
      <c r="F9" s="568"/>
      <c r="G9" s="568"/>
      <c r="H9" s="568"/>
      <c r="I9" s="433" t="s">
        <v>1073</v>
      </c>
      <c r="J9" s="490"/>
      <c r="K9" s="491"/>
      <c r="L9" s="491"/>
      <c r="M9" s="456"/>
      <c r="N9" s="267" t="s">
        <v>20</v>
      </c>
      <c r="O9" s="429" t="str">
        <f t="shared" ref="O9:O15" si="5">IF(OR(B9="NI",B9="N"),"New question introduced in 2023 - Please answer this question for the year of the previous update in Column P",IF(B9="EC","Small changes were made to the question. Take extra care when validating the response in Column N. If necessary, please change your answer in Column P",""))</f>
        <v/>
      </c>
      <c r="P9" s="248"/>
      <c r="Q9" s="429"/>
      <c r="R9" s="235"/>
      <c r="S9" s="429"/>
      <c r="T9" s="235"/>
      <c r="U9" s="429"/>
      <c r="V9" s="429" t="str">
        <f t="shared" si="1"/>
        <v>yes</v>
      </c>
      <c r="W9" s="236"/>
      <c r="X9" s="398"/>
      <c r="Y9" s="152"/>
      <c r="Z9" s="152"/>
      <c r="AA9" s="233"/>
      <c r="AB9" s="242"/>
      <c r="AC9" s="242"/>
      <c r="AD9" s="237"/>
      <c r="AE9" s="237"/>
      <c r="AF9" s="238" t="str">
        <f t="shared" si="2"/>
        <v/>
      </c>
      <c r="AG9" s="239"/>
      <c r="AH9" s="239"/>
      <c r="AI9" s="239"/>
      <c r="AJ9" s="239"/>
      <c r="AK9" s="240" t="str">
        <f t="shared" si="3"/>
        <v/>
      </c>
      <c r="AL9" s="239"/>
      <c r="AM9" s="239"/>
      <c r="AN9" s="240"/>
      <c r="AO9" s="239"/>
      <c r="AP9" s="239" t="str">
        <f t="shared" si="4"/>
        <v>.</v>
      </c>
      <c r="AQ9" s="282"/>
      <c r="AR9" s="189"/>
      <c r="AS9" s="182"/>
      <c r="AT9" s="158"/>
      <c r="AU9" s="158"/>
      <c r="AV9" s="196"/>
    </row>
    <row r="10" spans="1:48" ht="65.150000000000006" customHeight="1" x14ac:dyDescent="0.25">
      <c r="A10" s="103" t="str">
        <f t="shared" ref="A10:A11" si="6">MID(E10,FIND("(Q",E10)+1,6)</f>
        <v>Q8e.04</v>
      </c>
      <c r="B10" s="104" t="s">
        <v>535</v>
      </c>
      <c r="C10" s="23"/>
      <c r="D10" s="31"/>
      <c r="E10" s="649" t="s">
        <v>657</v>
      </c>
      <c r="F10" s="649"/>
      <c r="G10" s="649"/>
      <c r="H10" s="657"/>
      <c r="I10" s="637" t="s">
        <v>1092</v>
      </c>
      <c r="J10" s="490"/>
      <c r="K10" s="491"/>
      <c r="L10" s="491"/>
      <c r="M10" s="456"/>
      <c r="N10" s="267" t="s">
        <v>0</v>
      </c>
      <c r="O10" s="429"/>
      <c r="P10" s="248"/>
      <c r="Q10" s="429"/>
      <c r="R10" s="235"/>
      <c r="S10" s="429"/>
      <c r="T10" s="235"/>
      <c r="U10" s="429"/>
      <c r="V10" s="429" t="str">
        <f t="shared" si="1"/>
        <v/>
      </c>
      <c r="W10" s="236"/>
      <c r="X10" s="398"/>
      <c r="Y10" s="152"/>
      <c r="Z10" s="152"/>
      <c r="AA10" s="233"/>
      <c r="AB10" s="242"/>
      <c r="AC10" s="242"/>
      <c r="AD10" s="237"/>
      <c r="AE10" s="237"/>
      <c r="AF10" s="238" t="str">
        <f t="shared" si="2"/>
        <v/>
      </c>
      <c r="AG10" s="239"/>
      <c r="AH10" s="239"/>
      <c r="AI10" s="239"/>
      <c r="AJ10" s="239"/>
      <c r="AK10" s="240" t="str">
        <f t="shared" si="3"/>
        <v/>
      </c>
      <c r="AL10" s="239"/>
      <c r="AM10" s="239"/>
      <c r="AN10" s="240"/>
      <c r="AO10" s="239"/>
      <c r="AP10" s="239" t="str">
        <f t="shared" si="4"/>
        <v>.</v>
      </c>
      <c r="AQ10" s="282"/>
      <c r="AR10" s="189"/>
      <c r="AS10" s="172"/>
      <c r="AT10" s="158"/>
      <c r="AU10" s="158"/>
      <c r="AV10" s="196"/>
    </row>
    <row r="11" spans="1:48" ht="65.150000000000006" customHeight="1" x14ac:dyDescent="0.25">
      <c r="A11" s="103" t="str">
        <f t="shared" si="6"/>
        <v>Q8e.05</v>
      </c>
      <c r="B11" s="104" t="s">
        <v>535</v>
      </c>
      <c r="C11" s="23"/>
      <c r="D11" s="31"/>
      <c r="E11" s="649" t="s">
        <v>658</v>
      </c>
      <c r="F11" s="649"/>
      <c r="G11" s="649"/>
      <c r="H11" s="657"/>
      <c r="I11" s="636"/>
      <c r="J11" s="490"/>
      <c r="K11" s="491"/>
      <c r="L11" s="491"/>
      <c r="M11" s="456"/>
      <c r="N11" s="267" t="s">
        <v>0</v>
      </c>
      <c r="O11" s="429"/>
      <c r="P11" s="248"/>
      <c r="Q11" s="429"/>
      <c r="R11" s="235"/>
      <c r="S11" s="429"/>
      <c r="T11" s="235"/>
      <c r="U11" s="429"/>
      <c r="V11" s="429" t="str">
        <f t="shared" si="1"/>
        <v/>
      </c>
      <c r="W11" s="236"/>
      <c r="X11" s="398"/>
      <c r="Y11" s="152"/>
      <c r="Z11" s="152"/>
      <c r="AA11" s="233"/>
      <c r="AB11" s="242"/>
      <c r="AC11" s="242"/>
      <c r="AD11" s="237"/>
      <c r="AE11" s="237"/>
      <c r="AF11" s="238" t="str">
        <f t="shared" si="2"/>
        <v/>
      </c>
      <c r="AG11" s="239"/>
      <c r="AH11" s="239"/>
      <c r="AI11" s="239"/>
      <c r="AJ11" s="239"/>
      <c r="AK11" s="240" t="str">
        <f t="shared" si="3"/>
        <v/>
      </c>
      <c r="AL11" s="239"/>
      <c r="AM11" s="239"/>
      <c r="AN11" s="240"/>
      <c r="AO11" s="239"/>
      <c r="AP11" s="239" t="str">
        <f t="shared" si="4"/>
        <v>.</v>
      </c>
      <c r="AQ11" s="282"/>
      <c r="AR11" s="189"/>
      <c r="AS11" s="172"/>
      <c r="AT11" s="158"/>
      <c r="AU11" s="158"/>
      <c r="AV11" s="196"/>
    </row>
    <row r="12" spans="1:48" ht="65.150000000000006" customHeight="1" x14ac:dyDescent="0.25">
      <c r="A12" s="103" t="str">
        <f>MID(E12,FIND("(Q",E12)+1,6)</f>
        <v>Q8e.06</v>
      </c>
      <c r="B12" s="104" t="s">
        <v>88</v>
      </c>
      <c r="C12" s="38" t="s">
        <v>448</v>
      </c>
      <c r="D12" s="202"/>
      <c r="E12" s="562" t="s">
        <v>659</v>
      </c>
      <c r="F12" s="562"/>
      <c r="G12" s="562"/>
      <c r="H12" s="562"/>
      <c r="I12" s="636"/>
      <c r="J12" s="469"/>
      <c r="K12" s="470"/>
      <c r="L12" s="470"/>
      <c r="M12" s="458"/>
      <c r="N12" s="401" t="s">
        <v>1227</v>
      </c>
      <c r="O12" s="429" t="str">
        <f t="shared" si="5"/>
        <v/>
      </c>
      <c r="P12" s="248"/>
      <c r="Q12" s="429"/>
      <c r="R12" s="235"/>
      <c r="S12" s="429"/>
      <c r="T12" s="235"/>
      <c r="U12" s="429"/>
      <c r="V12" s="429" t="str">
        <f t="shared" si="1"/>
        <v>Engineer</v>
      </c>
      <c r="W12" s="236"/>
      <c r="X12" s="398"/>
      <c r="Y12" s="152"/>
      <c r="Z12" s="152"/>
      <c r="AA12" s="233"/>
      <c r="AB12" s="242"/>
      <c r="AC12" s="242"/>
      <c r="AD12" s="237"/>
      <c r="AE12" s="237"/>
      <c r="AF12" s="238" t="str">
        <f t="shared" si="2"/>
        <v/>
      </c>
      <c r="AG12" s="239"/>
      <c r="AH12" s="239"/>
      <c r="AI12" s="239"/>
      <c r="AJ12" s="239"/>
      <c r="AK12" s="240" t="str">
        <f t="shared" si="3"/>
        <v/>
      </c>
      <c r="AL12" s="239"/>
      <c r="AM12" s="239"/>
      <c r="AN12" s="240"/>
      <c r="AO12" s="239"/>
      <c r="AP12" s="239" t="str">
        <f t="shared" si="4"/>
        <v>.</v>
      </c>
      <c r="AQ12" s="282"/>
      <c r="AR12" s="189"/>
      <c r="AS12" s="172"/>
      <c r="AT12" s="158"/>
      <c r="AU12" s="158"/>
      <c r="AV12" s="196"/>
    </row>
    <row r="13" spans="1:48" ht="85" customHeight="1" x14ac:dyDescent="0.25">
      <c r="A13" s="103" t="str">
        <f>MID(E13,FIND("(Q",E13)+1,6)</f>
        <v>Q8e.07</v>
      </c>
      <c r="B13" s="104" t="s">
        <v>88</v>
      </c>
      <c r="C13" s="38" t="s">
        <v>449</v>
      </c>
      <c r="D13" s="202"/>
      <c r="E13" s="562" t="s">
        <v>660</v>
      </c>
      <c r="F13" s="562"/>
      <c r="G13" s="562"/>
      <c r="H13" s="562"/>
      <c r="I13" s="636" t="s">
        <v>1062</v>
      </c>
      <c r="J13" s="449"/>
      <c r="K13" s="451"/>
      <c r="L13" s="451"/>
      <c r="M13" s="452"/>
      <c r="N13" s="267" t="s">
        <v>144</v>
      </c>
      <c r="O13" s="429" t="str">
        <f t="shared" si="5"/>
        <v/>
      </c>
      <c r="P13" s="248"/>
      <c r="Q13" s="429"/>
      <c r="R13" s="235"/>
      <c r="S13" s="429"/>
      <c r="T13" s="235"/>
      <c r="U13" s="429"/>
      <c r="V13" s="429" t="str">
        <f t="shared" si="1"/>
        <v>state level (for federal states)</v>
      </c>
      <c r="W13" s="236"/>
      <c r="X13" s="398"/>
      <c r="Y13" s="152"/>
      <c r="Z13" s="152"/>
      <c r="AA13" s="233"/>
      <c r="AB13" s="242"/>
      <c r="AC13" s="242"/>
      <c r="AD13" s="237"/>
      <c r="AE13" s="237"/>
      <c r="AF13" s="238" t="str">
        <f t="shared" si="2"/>
        <v/>
      </c>
      <c r="AG13" s="239"/>
      <c r="AH13" s="239"/>
      <c r="AI13" s="239"/>
      <c r="AJ13" s="239"/>
      <c r="AK13" s="240" t="str">
        <f t="shared" si="3"/>
        <v/>
      </c>
      <c r="AL13" s="239"/>
      <c r="AM13" s="239"/>
      <c r="AN13" s="240"/>
      <c r="AO13" s="239"/>
      <c r="AP13" s="239" t="str">
        <f t="shared" si="4"/>
        <v>.</v>
      </c>
      <c r="AQ13" s="282"/>
      <c r="AR13" s="189"/>
      <c r="AS13" s="172"/>
      <c r="AT13" s="158"/>
      <c r="AU13" s="158"/>
      <c r="AV13" s="196"/>
    </row>
    <row r="14" spans="1:48" ht="85" customHeight="1" x14ac:dyDescent="0.25">
      <c r="A14" s="103" t="str">
        <f>MID(E14,FIND("(Q",E14)+1,7)</f>
        <v>Q8e.07a</v>
      </c>
      <c r="B14" s="104" t="s">
        <v>535</v>
      </c>
      <c r="C14" s="38"/>
      <c r="D14" s="202"/>
      <c r="E14" s="564" t="s">
        <v>704</v>
      </c>
      <c r="F14" s="564"/>
      <c r="G14" s="564"/>
      <c r="H14" s="564"/>
      <c r="I14" s="636"/>
      <c r="J14" s="449"/>
      <c r="K14" s="451"/>
      <c r="L14" s="451"/>
      <c r="M14" s="452"/>
      <c r="N14" s="267" t="s">
        <v>0</v>
      </c>
      <c r="O14" s="429" t="str">
        <f t="shared" si="5"/>
        <v>New question introduced in 2023 - Please answer this question for the year of the previous update in Column P</v>
      </c>
      <c r="P14" s="248"/>
      <c r="Q14" s="235"/>
      <c r="R14" s="235"/>
      <c r="S14" s="235"/>
      <c r="T14" s="235"/>
      <c r="U14" s="235"/>
      <c r="V14" s="429" t="str">
        <f t="shared" si="1"/>
        <v/>
      </c>
      <c r="W14" s="236"/>
      <c r="X14" s="398"/>
      <c r="Y14" s="152"/>
      <c r="Z14" s="152"/>
      <c r="AA14" s="233"/>
      <c r="AB14" s="242"/>
      <c r="AC14" s="242"/>
      <c r="AD14" s="237"/>
      <c r="AE14" s="237"/>
      <c r="AF14" s="237" t="str">
        <f t="shared" si="2"/>
        <v/>
      </c>
      <c r="AG14" s="239"/>
      <c r="AH14" s="239"/>
      <c r="AI14" s="239"/>
      <c r="AJ14" s="239"/>
      <c r="AK14" s="240" t="str">
        <f t="shared" si="3"/>
        <v/>
      </c>
      <c r="AL14" s="239"/>
      <c r="AM14" s="239"/>
      <c r="AN14" s="240"/>
      <c r="AO14" s="239"/>
      <c r="AP14" s="239" t="str">
        <f t="shared" si="4"/>
        <v>.</v>
      </c>
      <c r="AQ14" s="282"/>
      <c r="AR14" s="189"/>
      <c r="AS14" s="172"/>
      <c r="AT14" s="158"/>
      <c r="AU14" s="158"/>
      <c r="AV14" s="196"/>
    </row>
    <row r="15" spans="1:48" s="15" customFormat="1" ht="348.65" customHeight="1" x14ac:dyDescent="0.25">
      <c r="A15" s="103" t="str">
        <f>MID(E15,FIND("(Q",E15)+1,7)</f>
        <v>Q8e.0.8</v>
      </c>
      <c r="B15" s="103" t="s">
        <v>61</v>
      </c>
      <c r="C15" s="142" t="s">
        <v>464</v>
      </c>
      <c r="D15" s="26"/>
      <c r="E15" s="562" t="s">
        <v>873</v>
      </c>
      <c r="F15" s="562"/>
      <c r="G15" s="562"/>
      <c r="H15" s="562"/>
      <c r="I15" s="413" t="s">
        <v>1203</v>
      </c>
      <c r="J15" s="469"/>
      <c r="K15" s="470"/>
      <c r="L15" s="470"/>
      <c r="M15" s="458"/>
      <c r="N15" s="375" t="s">
        <v>93</v>
      </c>
      <c r="O15" s="429" t="str">
        <f t="shared" si="5"/>
        <v>Small changes were made to the question. Take extra care when validating the response in Column N. If necessary, please change your answer in Column P</v>
      </c>
      <c r="P15" s="235"/>
      <c r="Q15" s="429"/>
      <c r="R15" s="235"/>
      <c r="S15" s="429"/>
      <c r="T15" s="235"/>
      <c r="U15" s="429"/>
      <c r="V15" s="429" t="str">
        <f t="shared" si="1"/>
        <v>no special regulation</v>
      </c>
      <c r="W15" s="236"/>
      <c r="X15" s="398"/>
      <c r="Y15" s="152"/>
      <c r="Z15" s="152"/>
      <c r="AA15" s="233"/>
      <c r="AB15" s="242"/>
      <c r="AC15" s="242"/>
      <c r="AD15" s="238"/>
      <c r="AE15" s="237"/>
      <c r="AF15" s="238" t="str">
        <f t="shared" si="2"/>
        <v/>
      </c>
      <c r="AG15" s="239"/>
      <c r="AH15" s="239"/>
      <c r="AI15" s="283"/>
      <c r="AJ15" s="239"/>
      <c r="AK15" s="240" t="str">
        <f t="shared" si="3"/>
        <v/>
      </c>
      <c r="AL15" s="239"/>
      <c r="AM15" s="239"/>
      <c r="AN15" s="240"/>
      <c r="AO15" s="239"/>
      <c r="AP15" s="239" t="str">
        <f t="shared" si="4"/>
        <v>.</v>
      </c>
      <c r="AQ15" s="282"/>
      <c r="AR15" s="189"/>
      <c r="AS15" s="172"/>
      <c r="AT15" s="158"/>
      <c r="AU15" s="158"/>
      <c r="AV15" s="196"/>
    </row>
    <row r="16" spans="1:48" ht="42.65" customHeight="1" x14ac:dyDescent="0.25">
      <c r="A16" s="38"/>
      <c r="B16" s="38"/>
      <c r="C16" s="38"/>
      <c r="D16" s="654" t="s">
        <v>661</v>
      </c>
      <c r="E16" s="655"/>
      <c r="F16" s="655"/>
      <c r="G16" s="655"/>
      <c r="H16" s="655"/>
      <c r="I16" s="160" t="s">
        <v>638</v>
      </c>
      <c r="J16" s="471"/>
      <c r="K16" s="472"/>
      <c r="L16" s="472"/>
      <c r="M16" s="461"/>
      <c r="N16" s="396"/>
      <c r="O16" s="41"/>
      <c r="P16" s="41"/>
      <c r="Q16" s="41"/>
      <c r="R16" s="41"/>
      <c r="S16" s="41"/>
      <c r="T16" s="41"/>
      <c r="U16" s="41"/>
      <c r="V16" s="157"/>
      <c r="W16" s="244"/>
      <c r="X16" s="398"/>
      <c r="Y16" s="152"/>
      <c r="Z16" s="152"/>
      <c r="AA16" s="233"/>
      <c r="AB16" s="368"/>
      <c r="AC16" s="359"/>
      <c r="AD16" s="156"/>
      <c r="AE16" s="156"/>
      <c r="AF16" s="246"/>
      <c r="AG16" s="157"/>
      <c r="AH16" s="157"/>
      <c r="AI16" s="157"/>
      <c r="AJ16" s="157"/>
      <c r="AK16" s="155"/>
      <c r="AL16" s="157"/>
      <c r="AM16" s="157"/>
      <c r="AN16" s="155"/>
      <c r="AO16" s="157"/>
      <c r="AP16" s="157"/>
      <c r="AQ16" s="244"/>
      <c r="AR16" s="189"/>
      <c r="AS16" s="172"/>
      <c r="AT16" s="158"/>
      <c r="AU16" s="158"/>
      <c r="AV16" s="196"/>
    </row>
    <row r="17" spans="1:48" ht="34.5" customHeight="1" x14ac:dyDescent="0.25">
      <c r="A17" s="38"/>
      <c r="B17" s="38"/>
      <c r="C17" s="38"/>
      <c r="D17" s="26" t="s">
        <v>0</v>
      </c>
      <c r="E17" s="562" t="s">
        <v>662</v>
      </c>
      <c r="F17" s="562"/>
      <c r="G17" s="562"/>
      <c r="H17" s="562"/>
      <c r="I17" s="638" t="s">
        <v>1074</v>
      </c>
      <c r="J17" s="517"/>
      <c r="K17" s="518"/>
      <c r="L17" s="518"/>
      <c r="M17" s="519"/>
      <c r="N17" s="404"/>
      <c r="O17" s="246"/>
      <c r="P17" s="246"/>
      <c r="Q17" s="246"/>
      <c r="R17" s="246"/>
      <c r="S17" s="246"/>
      <c r="T17" s="246"/>
      <c r="U17" s="246"/>
      <c r="V17" s="157"/>
      <c r="W17" s="72"/>
      <c r="X17" s="464"/>
      <c r="Y17" s="157"/>
      <c r="Z17" s="157"/>
      <c r="AA17" s="247"/>
      <c r="AB17" s="377"/>
      <c r="AC17" s="241"/>
      <c r="AD17" s="156"/>
      <c r="AE17" s="156"/>
      <c r="AF17" s="246"/>
      <c r="AG17" s="157"/>
      <c r="AH17" s="157"/>
      <c r="AI17" s="157"/>
      <c r="AJ17" s="157"/>
      <c r="AK17" s="155"/>
      <c r="AL17" s="157"/>
      <c r="AM17" s="157"/>
      <c r="AN17" s="155"/>
      <c r="AO17" s="157"/>
      <c r="AP17" s="157"/>
      <c r="AQ17" s="244"/>
      <c r="AR17" s="193"/>
      <c r="AS17" s="172"/>
      <c r="AT17" s="158"/>
      <c r="AU17" s="158"/>
      <c r="AV17" s="196"/>
    </row>
    <row r="18" spans="1:48" ht="34.5" customHeight="1" x14ac:dyDescent="0.25">
      <c r="A18" s="38" t="str">
        <f>MID(E$17,FIND("(Q",E$17)+1,7)&amp;"_1"</f>
        <v>Q8e.1.1_1</v>
      </c>
      <c r="B18" s="23" t="s">
        <v>61</v>
      </c>
      <c r="C18" s="137" t="s">
        <v>450</v>
      </c>
      <c r="D18" s="26" t="s">
        <v>0</v>
      </c>
      <c r="E18" s="14" t="s">
        <v>0</v>
      </c>
      <c r="F18" s="14" t="s">
        <v>12</v>
      </c>
      <c r="G18" s="14"/>
      <c r="H18" s="419"/>
      <c r="I18" s="638"/>
      <c r="J18" s="420"/>
      <c r="K18" s="467"/>
      <c r="L18" s="467"/>
      <c r="M18" s="468"/>
      <c r="N18" s="267" t="s">
        <v>178</v>
      </c>
      <c r="O18" s="624" t="s">
        <v>902</v>
      </c>
      <c r="P18" s="248"/>
      <c r="Q18" s="411"/>
      <c r="R18" s="235"/>
      <c r="S18" s="429"/>
      <c r="T18" s="235"/>
      <c r="U18" s="411"/>
      <c r="V18" s="411" t="str">
        <f t="shared" si="1"/>
        <v>no exclusive right</v>
      </c>
      <c r="W18" s="236"/>
      <c r="X18" s="398"/>
      <c r="Y18" s="152"/>
      <c r="Z18" s="152"/>
      <c r="AA18" s="233"/>
      <c r="AB18" s="242"/>
      <c r="AC18" s="242"/>
      <c r="AD18" s="237"/>
      <c r="AE18" s="237"/>
      <c r="AF18" s="238" t="str">
        <f t="shared" si="2"/>
        <v/>
      </c>
      <c r="AG18" s="239"/>
      <c r="AH18" s="239"/>
      <c r="AI18" s="283"/>
      <c r="AJ18" s="283"/>
      <c r="AK18" s="240" t="str">
        <f t="shared" si="3"/>
        <v/>
      </c>
      <c r="AL18" s="239"/>
      <c r="AM18" s="239"/>
      <c r="AN18" s="240"/>
      <c r="AO18" s="239"/>
      <c r="AP18" s="239" t="str">
        <f t="shared" si="4"/>
        <v>.</v>
      </c>
      <c r="AQ18" s="282"/>
      <c r="AR18" s="189"/>
      <c r="AS18" s="172"/>
      <c r="AT18" s="158"/>
      <c r="AU18" s="158"/>
      <c r="AV18" s="196"/>
    </row>
    <row r="19" spans="1:48" ht="34.5" customHeight="1" x14ac:dyDescent="0.25">
      <c r="A19" s="38" t="str">
        <f>MID(E$17,FIND("(Q",E$17)+1,7)&amp;"_2"</f>
        <v>Q8e.1.1_2</v>
      </c>
      <c r="B19" s="23" t="s">
        <v>61</v>
      </c>
      <c r="C19" s="137" t="s">
        <v>451</v>
      </c>
      <c r="D19" s="26" t="s">
        <v>0</v>
      </c>
      <c r="E19" s="14" t="s">
        <v>0</v>
      </c>
      <c r="F19" s="14" t="s">
        <v>13</v>
      </c>
      <c r="G19" s="14"/>
      <c r="H19" s="14"/>
      <c r="I19" s="638"/>
      <c r="J19" s="420"/>
      <c r="K19" s="467"/>
      <c r="L19" s="467"/>
      <c r="M19" s="468"/>
      <c r="N19" s="267" t="s">
        <v>178</v>
      </c>
      <c r="O19" s="624"/>
      <c r="P19" s="248"/>
      <c r="Q19" s="411"/>
      <c r="R19" s="235"/>
      <c r="S19" s="429"/>
      <c r="T19" s="235"/>
      <c r="U19" s="411"/>
      <c r="V19" s="411" t="str">
        <f t="shared" si="1"/>
        <v>no exclusive right</v>
      </c>
      <c r="W19" s="236"/>
      <c r="X19" s="398"/>
      <c r="Y19" s="152"/>
      <c r="Z19" s="152"/>
      <c r="AA19" s="233"/>
      <c r="AB19" s="242"/>
      <c r="AC19" s="242"/>
      <c r="AD19" s="237"/>
      <c r="AE19" s="237"/>
      <c r="AF19" s="238" t="str">
        <f t="shared" si="2"/>
        <v/>
      </c>
      <c r="AG19" s="239"/>
      <c r="AH19" s="239"/>
      <c r="AI19" s="283"/>
      <c r="AJ19" s="283"/>
      <c r="AK19" s="240" t="str">
        <f t="shared" si="3"/>
        <v/>
      </c>
      <c r="AL19" s="239"/>
      <c r="AM19" s="239"/>
      <c r="AN19" s="240"/>
      <c r="AO19" s="239"/>
      <c r="AP19" s="239" t="str">
        <f t="shared" si="4"/>
        <v>.</v>
      </c>
      <c r="AQ19" s="282"/>
      <c r="AR19" s="189"/>
      <c r="AS19" s="172"/>
      <c r="AT19" s="158"/>
      <c r="AU19" s="158"/>
      <c r="AV19" s="196"/>
    </row>
    <row r="20" spans="1:48" ht="34.5" customHeight="1" x14ac:dyDescent="0.25">
      <c r="A20" s="38" t="str">
        <f>MID(E$17,FIND("(Q",E$17)+1,7)&amp;"_3"</f>
        <v>Q8e.1.1_3</v>
      </c>
      <c r="B20" s="23" t="s">
        <v>61</v>
      </c>
      <c r="C20" s="137" t="s">
        <v>452</v>
      </c>
      <c r="D20" s="26"/>
      <c r="E20" s="14"/>
      <c r="F20" s="14" t="s">
        <v>14</v>
      </c>
      <c r="G20" s="14"/>
      <c r="H20" s="14"/>
      <c r="I20" s="638"/>
      <c r="J20" s="420"/>
      <c r="K20" s="467"/>
      <c r="L20" s="467"/>
      <c r="M20" s="468"/>
      <c r="N20" s="267" t="s">
        <v>178</v>
      </c>
      <c r="O20" s="624"/>
      <c r="P20" s="248"/>
      <c r="Q20" s="411"/>
      <c r="R20" s="235"/>
      <c r="S20" s="429"/>
      <c r="T20" s="235"/>
      <c r="U20" s="411"/>
      <c r="V20" s="411" t="str">
        <f t="shared" si="1"/>
        <v>no exclusive right</v>
      </c>
      <c r="W20" s="236"/>
      <c r="X20" s="398"/>
      <c r="Y20" s="152"/>
      <c r="Z20" s="152"/>
      <c r="AA20" s="233"/>
      <c r="AB20" s="242"/>
      <c r="AC20" s="242"/>
      <c r="AD20" s="237"/>
      <c r="AE20" s="237"/>
      <c r="AF20" s="238" t="str">
        <f t="shared" si="2"/>
        <v/>
      </c>
      <c r="AG20" s="239"/>
      <c r="AH20" s="239"/>
      <c r="AI20" s="283"/>
      <c r="AJ20" s="283"/>
      <c r="AK20" s="240" t="str">
        <f t="shared" si="3"/>
        <v/>
      </c>
      <c r="AL20" s="239"/>
      <c r="AM20" s="239"/>
      <c r="AN20" s="240"/>
      <c r="AO20" s="239"/>
      <c r="AP20" s="239" t="str">
        <f t="shared" si="4"/>
        <v>.</v>
      </c>
      <c r="AQ20" s="282"/>
      <c r="AR20" s="189"/>
      <c r="AS20" s="172"/>
      <c r="AT20" s="158"/>
      <c r="AU20" s="158"/>
      <c r="AV20" s="196"/>
    </row>
    <row r="21" spans="1:48" ht="34.5" customHeight="1" x14ac:dyDescent="0.25">
      <c r="A21" s="38" t="str">
        <f>MID(E$17,FIND("(Q",E$17)+1,7)&amp;"_4"</f>
        <v>Q8e.1.1_4</v>
      </c>
      <c r="B21" s="23" t="s">
        <v>61</v>
      </c>
      <c r="C21" s="137" t="s">
        <v>453</v>
      </c>
      <c r="D21" s="26" t="s">
        <v>0</v>
      </c>
      <c r="E21" s="14" t="s">
        <v>0</v>
      </c>
      <c r="F21" s="14" t="s">
        <v>66</v>
      </c>
      <c r="G21" s="14"/>
      <c r="H21" s="14"/>
      <c r="I21" s="638"/>
      <c r="J21" s="420"/>
      <c r="K21" s="467"/>
      <c r="L21" s="467"/>
      <c r="M21" s="468"/>
      <c r="N21" s="267" t="s">
        <v>178</v>
      </c>
      <c r="O21" s="624"/>
      <c r="P21" s="248"/>
      <c r="Q21" s="411"/>
      <c r="R21" s="235"/>
      <c r="S21" s="429"/>
      <c r="T21" s="235"/>
      <c r="U21" s="411"/>
      <c r="V21" s="411" t="str">
        <f t="shared" si="1"/>
        <v>no exclusive right</v>
      </c>
      <c r="W21" s="236"/>
      <c r="X21" s="398"/>
      <c r="Y21" s="152"/>
      <c r="Z21" s="152"/>
      <c r="AA21" s="233"/>
      <c r="AB21" s="242"/>
      <c r="AC21" s="242"/>
      <c r="AD21" s="237"/>
      <c r="AE21" s="237"/>
      <c r="AF21" s="238" t="str">
        <f t="shared" si="2"/>
        <v/>
      </c>
      <c r="AG21" s="239"/>
      <c r="AH21" s="239"/>
      <c r="AI21" s="283"/>
      <c r="AJ21" s="283"/>
      <c r="AK21" s="240" t="str">
        <f t="shared" si="3"/>
        <v/>
      </c>
      <c r="AL21" s="239"/>
      <c r="AM21" s="239"/>
      <c r="AN21" s="240"/>
      <c r="AO21" s="239"/>
      <c r="AP21" s="239" t="str">
        <f t="shared" si="4"/>
        <v>.</v>
      </c>
      <c r="AQ21" s="282"/>
      <c r="AR21" s="189"/>
      <c r="AS21" s="172"/>
      <c r="AT21" s="158"/>
      <c r="AU21" s="158"/>
      <c r="AV21" s="196"/>
    </row>
    <row r="22" spans="1:48" ht="34.5" customHeight="1" x14ac:dyDescent="0.25">
      <c r="A22" s="38" t="str">
        <f>MID(E$17,FIND("(Q",E$17)+1,7)&amp;"_5"</f>
        <v>Q8e.1.1_5</v>
      </c>
      <c r="B22" s="23" t="s">
        <v>61</v>
      </c>
      <c r="C22" s="137" t="s">
        <v>454</v>
      </c>
      <c r="D22" s="26" t="s">
        <v>0</v>
      </c>
      <c r="E22" s="14" t="s">
        <v>0</v>
      </c>
      <c r="F22" s="14" t="s">
        <v>48</v>
      </c>
      <c r="G22" s="14"/>
      <c r="H22" s="438"/>
      <c r="I22" s="638"/>
      <c r="J22" s="420"/>
      <c r="K22" s="467"/>
      <c r="L22" s="467"/>
      <c r="M22" s="468"/>
      <c r="N22" s="267" t="s">
        <v>178</v>
      </c>
      <c r="O22" s="624"/>
      <c r="P22" s="248"/>
      <c r="Q22" s="411"/>
      <c r="R22" s="235"/>
      <c r="S22" s="429"/>
      <c r="T22" s="235"/>
      <c r="U22" s="411"/>
      <c r="V22" s="411" t="str">
        <f t="shared" si="1"/>
        <v>no exclusive right</v>
      </c>
      <c r="W22" s="236"/>
      <c r="X22" s="398"/>
      <c r="Y22" s="152"/>
      <c r="Z22" s="152"/>
      <c r="AA22" s="233"/>
      <c r="AB22" s="242"/>
      <c r="AC22" s="242"/>
      <c r="AD22" s="237"/>
      <c r="AE22" s="237"/>
      <c r="AF22" s="238" t="str">
        <f t="shared" si="2"/>
        <v/>
      </c>
      <c r="AG22" s="239"/>
      <c r="AH22" s="239"/>
      <c r="AI22" s="283"/>
      <c r="AJ22" s="283"/>
      <c r="AK22" s="240" t="str">
        <f t="shared" si="3"/>
        <v/>
      </c>
      <c r="AL22" s="239"/>
      <c r="AM22" s="239"/>
      <c r="AN22" s="240"/>
      <c r="AO22" s="239"/>
      <c r="AP22" s="239" t="str">
        <f t="shared" si="4"/>
        <v>.</v>
      </c>
      <c r="AQ22" s="282"/>
      <c r="AR22" s="189"/>
      <c r="AS22" s="172"/>
      <c r="AT22" s="158"/>
      <c r="AU22" s="158"/>
      <c r="AV22" s="196"/>
    </row>
    <row r="23" spans="1:48" ht="34.5" customHeight="1" x14ac:dyDescent="0.25">
      <c r="A23" s="38" t="str">
        <f>MID(E$17,FIND("(Q",E$17)+1,7)&amp;"_6"</f>
        <v>Q8e.1.1_6</v>
      </c>
      <c r="B23" s="23" t="s">
        <v>61</v>
      </c>
      <c r="C23" s="137" t="s">
        <v>455</v>
      </c>
      <c r="D23" s="26" t="s">
        <v>0</v>
      </c>
      <c r="E23" s="14" t="s">
        <v>0</v>
      </c>
      <c r="F23" s="14" t="s">
        <v>49</v>
      </c>
      <c r="G23" s="14"/>
      <c r="H23" s="438"/>
      <c r="I23" s="638"/>
      <c r="J23" s="420"/>
      <c r="K23" s="467"/>
      <c r="L23" s="467"/>
      <c r="M23" s="468"/>
      <c r="N23" s="267" t="s">
        <v>178</v>
      </c>
      <c r="O23" s="624"/>
      <c r="P23" s="248"/>
      <c r="Q23" s="411"/>
      <c r="R23" s="235"/>
      <c r="S23" s="429"/>
      <c r="T23" s="235"/>
      <c r="U23" s="411"/>
      <c r="V23" s="411" t="str">
        <f t="shared" si="1"/>
        <v>no exclusive right</v>
      </c>
      <c r="W23" s="236"/>
      <c r="X23" s="398"/>
      <c r="Y23" s="152"/>
      <c r="Z23" s="152"/>
      <c r="AA23" s="233"/>
      <c r="AB23" s="242"/>
      <c r="AC23" s="242"/>
      <c r="AD23" s="237"/>
      <c r="AE23" s="237"/>
      <c r="AF23" s="238" t="str">
        <f t="shared" si="2"/>
        <v/>
      </c>
      <c r="AG23" s="239"/>
      <c r="AH23" s="239"/>
      <c r="AI23" s="283"/>
      <c r="AJ23" s="283"/>
      <c r="AK23" s="240" t="str">
        <f t="shared" si="3"/>
        <v/>
      </c>
      <c r="AL23" s="239"/>
      <c r="AM23" s="239"/>
      <c r="AN23" s="240"/>
      <c r="AO23" s="239"/>
      <c r="AP23" s="239" t="str">
        <f t="shared" si="4"/>
        <v>.</v>
      </c>
      <c r="AQ23" s="282"/>
      <c r="AR23" s="189"/>
      <c r="AS23" s="172"/>
      <c r="AT23" s="158"/>
      <c r="AU23" s="158"/>
      <c r="AV23" s="196"/>
    </row>
    <row r="24" spans="1:48" ht="34.5" customHeight="1" x14ac:dyDescent="0.25">
      <c r="A24" s="38" t="str">
        <f>MID(E$17,FIND("(Q",E$17)+1,7)&amp;"_7"</f>
        <v>Q8e.1.1_7</v>
      </c>
      <c r="B24" s="23" t="s">
        <v>61</v>
      </c>
      <c r="C24" s="38" t="s">
        <v>456</v>
      </c>
      <c r="D24" s="26" t="s">
        <v>0</v>
      </c>
      <c r="E24" s="14" t="s">
        <v>0</v>
      </c>
      <c r="F24" s="593" t="s">
        <v>50</v>
      </c>
      <c r="G24" s="593"/>
      <c r="H24" s="593"/>
      <c r="I24" s="638"/>
      <c r="J24" s="420"/>
      <c r="K24" s="467"/>
      <c r="L24" s="467"/>
      <c r="M24" s="468"/>
      <c r="N24" s="267" t="s">
        <v>178</v>
      </c>
      <c r="O24" s="624"/>
      <c r="P24" s="248"/>
      <c r="Q24" s="411"/>
      <c r="R24" s="235"/>
      <c r="S24" s="429"/>
      <c r="T24" s="235"/>
      <c r="U24" s="411"/>
      <c r="V24" s="411" t="str">
        <f t="shared" si="1"/>
        <v>no exclusive right</v>
      </c>
      <c r="W24" s="236"/>
      <c r="X24" s="398"/>
      <c r="Y24" s="152"/>
      <c r="Z24" s="152"/>
      <c r="AA24" s="233"/>
      <c r="AB24" s="242"/>
      <c r="AC24" s="242"/>
      <c r="AD24" s="237"/>
      <c r="AE24" s="237"/>
      <c r="AF24" s="238" t="str">
        <f t="shared" si="2"/>
        <v/>
      </c>
      <c r="AG24" s="239"/>
      <c r="AH24" s="239"/>
      <c r="AI24" s="239"/>
      <c r="AJ24" s="283"/>
      <c r="AK24" s="240" t="str">
        <f t="shared" si="3"/>
        <v/>
      </c>
      <c r="AL24" s="239"/>
      <c r="AM24" s="239"/>
      <c r="AN24" s="240"/>
      <c r="AO24" s="239"/>
      <c r="AP24" s="239" t="str">
        <f t="shared" si="4"/>
        <v>.</v>
      </c>
      <c r="AQ24" s="282"/>
      <c r="AR24" s="189"/>
      <c r="AS24" s="172"/>
      <c r="AT24" s="158"/>
      <c r="AU24" s="158"/>
      <c r="AV24" s="196"/>
    </row>
    <row r="25" spans="1:48" ht="34.5" customHeight="1" x14ac:dyDescent="0.25">
      <c r="A25" s="38" t="str">
        <f>MID(E$17,FIND("(Q",E$17)+1,7)&amp;"_8"</f>
        <v>Q8e.1.1_8</v>
      </c>
      <c r="B25" s="23" t="s">
        <v>61</v>
      </c>
      <c r="C25" s="38" t="s">
        <v>457</v>
      </c>
      <c r="D25" s="26"/>
      <c r="E25" s="14"/>
      <c r="F25" s="593" t="s">
        <v>67</v>
      </c>
      <c r="G25" s="593"/>
      <c r="H25" s="593"/>
      <c r="I25" s="638"/>
      <c r="J25" s="420"/>
      <c r="K25" s="467"/>
      <c r="L25" s="467"/>
      <c r="M25" s="468"/>
      <c r="N25" s="267" t="s">
        <v>178</v>
      </c>
      <c r="O25" s="624"/>
      <c r="P25" s="248"/>
      <c r="Q25" s="411"/>
      <c r="R25" s="235"/>
      <c r="S25" s="429"/>
      <c r="T25" s="235"/>
      <c r="U25" s="411"/>
      <c r="V25" s="411" t="str">
        <f t="shared" si="1"/>
        <v>no exclusive right</v>
      </c>
      <c r="W25" s="236"/>
      <c r="X25" s="398"/>
      <c r="Y25" s="152"/>
      <c r="Z25" s="152"/>
      <c r="AA25" s="233"/>
      <c r="AB25" s="242"/>
      <c r="AC25" s="242"/>
      <c r="AD25" s="237"/>
      <c r="AE25" s="237"/>
      <c r="AF25" s="238" t="str">
        <f t="shared" si="2"/>
        <v/>
      </c>
      <c r="AG25" s="239"/>
      <c r="AH25" s="239"/>
      <c r="AI25" s="239"/>
      <c r="AJ25" s="283"/>
      <c r="AK25" s="240" t="str">
        <f t="shared" si="3"/>
        <v/>
      </c>
      <c r="AL25" s="239"/>
      <c r="AM25" s="239"/>
      <c r="AN25" s="240"/>
      <c r="AO25" s="239"/>
      <c r="AP25" s="239" t="str">
        <f t="shared" si="4"/>
        <v>.</v>
      </c>
      <c r="AQ25" s="282"/>
      <c r="AR25" s="189"/>
      <c r="AS25" s="172"/>
      <c r="AT25" s="158"/>
      <c r="AU25" s="158"/>
      <c r="AV25" s="196"/>
    </row>
    <row r="26" spans="1:48" ht="34.5" customHeight="1" x14ac:dyDescent="0.25">
      <c r="A26" s="38" t="str">
        <f>MID(E$17,FIND("(Q",E$17)+1,7)&amp;"_9"</f>
        <v>Q8e.1.1_9</v>
      </c>
      <c r="B26" s="23" t="s">
        <v>61</v>
      </c>
      <c r="C26" s="137" t="s">
        <v>458</v>
      </c>
      <c r="D26" s="26" t="s">
        <v>0</v>
      </c>
      <c r="E26" s="14" t="s">
        <v>0</v>
      </c>
      <c r="F26" s="14" t="s">
        <v>68</v>
      </c>
      <c r="G26" s="14"/>
      <c r="H26" s="14"/>
      <c r="I26" s="638"/>
      <c r="J26" s="420"/>
      <c r="K26" s="467"/>
      <c r="L26" s="467"/>
      <c r="M26" s="468"/>
      <c r="N26" s="267" t="s">
        <v>178</v>
      </c>
      <c r="O26" s="624"/>
      <c r="P26" s="248"/>
      <c r="Q26" s="411"/>
      <c r="R26" s="235"/>
      <c r="S26" s="429"/>
      <c r="T26" s="235"/>
      <c r="U26" s="411"/>
      <c r="V26" s="411" t="str">
        <f t="shared" si="1"/>
        <v>no exclusive right</v>
      </c>
      <c r="W26" s="236"/>
      <c r="X26" s="398"/>
      <c r="Y26" s="152"/>
      <c r="Z26" s="152"/>
      <c r="AA26" s="233"/>
      <c r="AB26" s="242"/>
      <c r="AC26" s="242"/>
      <c r="AD26" s="237"/>
      <c r="AE26" s="237"/>
      <c r="AF26" s="238" t="str">
        <f t="shared" si="2"/>
        <v/>
      </c>
      <c r="AG26" s="239"/>
      <c r="AH26" s="239"/>
      <c r="AI26" s="283"/>
      <c r="AJ26" s="283"/>
      <c r="AK26" s="240" t="str">
        <f t="shared" si="3"/>
        <v/>
      </c>
      <c r="AL26" s="239"/>
      <c r="AM26" s="239"/>
      <c r="AN26" s="240"/>
      <c r="AO26" s="239"/>
      <c r="AP26" s="239" t="str">
        <f t="shared" si="4"/>
        <v>.</v>
      </c>
      <c r="AQ26" s="282"/>
      <c r="AR26" s="189"/>
      <c r="AS26" s="172"/>
      <c r="AT26" s="158"/>
      <c r="AU26" s="158"/>
      <c r="AV26" s="196"/>
    </row>
    <row r="27" spans="1:48" ht="34.5" customHeight="1" x14ac:dyDescent="0.25">
      <c r="A27" s="38" t="str">
        <f>MID(E$17,FIND("(Q",E$17)+1,7)&amp;"_10"</f>
        <v>Q8e.1.1_10</v>
      </c>
      <c r="B27" s="23" t="s">
        <v>61</v>
      </c>
      <c r="C27" s="38" t="s">
        <v>459</v>
      </c>
      <c r="D27" s="26" t="s">
        <v>0</v>
      </c>
      <c r="E27" s="14" t="s">
        <v>0</v>
      </c>
      <c r="F27" s="593" t="s">
        <v>16</v>
      </c>
      <c r="G27" s="593"/>
      <c r="H27" s="593"/>
      <c r="I27" s="638"/>
      <c r="J27" s="420"/>
      <c r="K27" s="467"/>
      <c r="L27" s="467"/>
      <c r="M27" s="468"/>
      <c r="N27" s="267" t="s">
        <v>178</v>
      </c>
      <c r="O27" s="624"/>
      <c r="P27" s="248"/>
      <c r="Q27" s="411"/>
      <c r="R27" s="235"/>
      <c r="S27" s="429"/>
      <c r="T27" s="235"/>
      <c r="U27" s="411"/>
      <c r="V27" s="411" t="str">
        <f t="shared" si="1"/>
        <v>no exclusive right</v>
      </c>
      <c r="W27" s="236"/>
      <c r="X27" s="398"/>
      <c r="Y27" s="152"/>
      <c r="Z27" s="152"/>
      <c r="AA27" s="233"/>
      <c r="AB27" s="242"/>
      <c r="AC27" s="242"/>
      <c r="AD27" s="237"/>
      <c r="AE27" s="237"/>
      <c r="AF27" s="238" t="str">
        <f t="shared" si="2"/>
        <v/>
      </c>
      <c r="AG27" s="239"/>
      <c r="AH27" s="239"/>
      <c r="AI27" s="239"/>
      <c r="AJ27" s="283"/>
      <c r="AK27" s="240" t="str">
        <f t="shared" si="3"/>
        <v/>
      </c>
      <c r="AL27" s="239"/>
      <c r="AM27" s="239"/>
      <c r="AN27" s="240"/>
      <c r="AO27" s="239"/>
      <c r="AP27" s="239" t="str">
        <f t="shared" si="4"/>
        <v>.</v>
      </c>
      <c r="AQ27" s="282"/>
      <c r="AR27" s="189"/>
      <c r="AS27" s="172"/>
      <c r="AT27" s="158"/>
      <c r="AU27" s="158"/>
      <c r="AV27" s="196"/>
    </row>
    <row r="28" spans="1:48" ht="32.25" customHeight="1" x14ac:dyDescent="0.25">
      <c r="A28" s="38" t="str">
        <f>MID(E$17,FIND("(Q",E$17)+1,7)&amp;"_11"</f>
        <v>Q8e.1.1_11</v>
      </c>
      <c r="B28" s="23" t="s">
        <v>61</v>
      </c>
      <c r="C28" s="38" t="s">
        <v>460</v>
      </c>
      <c r="D28" s="26"/>
      <c r="E28" s="14"/>
      <c r="F28" s="593" t="s">
        <v>794</v>
      </c>
      <c r="G28" s="593"/>
      <c r="H28" s="593"/>
      <c r="I28" s="638"/>
      <c r="J28" s="420"/>
      <c r="K28" s="467"/>
      <c r="L28" s="467"/>
      <c r="M28" s="468"/>
      <c r="N28" s="267" t="s">
        <v>1209</v>
      </c>
      <c r="O28" s="624"/>
      <c r="P28" s="248"/>
      <c r="Q28" s="411"/>
      <c r="R28" s="235"/>
      <c r="S28" s="429"/>
      <c r="T28" s="235"/>
      <c r="U28" s="411"/>
      <c r="V28" s="411" t="str">
        <f t="shared" si="1"/>
        <v>.</v>
      </c>
      <c r="W28" s="236"/>
      <c r="X28" s="398"/>
      <c r="Y28" s="152"/>
      <c r="Z28" s="152"/>
      <c r="AA28" s="233"/>
      <c r="AB28" s="242"/>
      <c r="AC28" s="242"/>
      <c r="AD28" s="237"/>
      <c r="AE28" s="237"/>
      <c r="AF28" s="238" t="str">
        <f t="shared" si="2"/>
        <v/>
      </c>
      <c r="AG28" s="239"/>
      <c r="AH28" s="239"/>
      <c r="AI28" s="239"/>
      <c r="AJ28" s="283"/>
      <c r="AK28" s="240" t="str">
        <f t="shared" si="3"/>
        <v/>
      </c>
      <c r="AL28" s="239"/>
      <c r="AM28" s="239"/>
      <c r="AN28" s="240"/>
      <c r="AO28" s="239"/>
      <c r="AP28" s="239" t="str">
        <f t="shared" si="4"/>
        <v>.</v>
      </c>
      <c r="AQ28" s="282"/>
      <c r="AR28" s="189"/>
      <c r="AS28" s="172"/>
      <c r="AT28" s="158"/>
      <c r="AU28" s="158"/>
      <c r="AV28" s="196"/>
    </row>
    <row r="29" spans="1:48" ht="39.65" customHeight="1" x14ac:dyDescent="0.25">
      <c r="A29" s="38" t="str">
        <f>MID(E$17,FIND("(Q",E$17)+1,7)&amp;"_12"</f>
        <v>Q8e.1.1_12</v>
      </c>
      <c r="B29" s="23" t="s">
        <v>60</v>
      </c>
      <c r="C29" s="38"/>
      <c r="D29" s="26"/>
      <c r="E29" s="14"/>
      <c r="F29" s="593" t="s">
        <v>795</v>
      </c>
      <c r="G29" s="593"/>
      <c r="H29" s="593"/>
      <c r="I29" s="651" t="s">
        <v>1039</v>
      </c>
      <c r="J29" s="420"/>
      <c r="K29" s="467"/>
      <c r="L29" s="467"/>
      <c r="M29" s="468"/>
      <c r="N29" s="267" t="s">
        <v>0</v>
      </c>
      <c r="O29" s="429" t="str">
        <f t="shared" ref="O29:O53" si="7">IF(OR(B29="NI",B29="N"),"New question introduced in 2023 - Please answer this question for the year of the previous update in Column P",IF(B29="EC","Small changes were made to the question. Take extra care when validating the response in Column N. If necessary, please change your answer in Column P",""))</f>
        <v>New question introduced in 2023 - Please answer this question for the year of the previous update in Column P</v>
      </c>
      <c r="P29" s="248"/>
      <c r="Q29" s="411"/>
      <c r="R29" s="235"/>
      <c r="S29" s="429"/>
      <c r="T29" s="235"/>
      <c r="U29" s="411"/>
      <c r="V29" s="411" t="str">
        <f t="shared" si="1"/>
        <v/>
      </c>
      <c r="W29" s="236"/>
      <c r="X29" s="398"/>
      <c r="Y29" s="152"/>
      <c r="Z29" s="152"/>
      <c r="AA29" s="233"/>
      <c r="AB29" s="242"/>
      <c r="AC29" s="242"/>
      <c r="AD29" s="237"/>
      <c r="AE29" s="237"/>
      <c r="AF29" s="238" t="str">
        <f t="shared" si="2"/>
        <v/>
      </c>
      <c r="AG29" s="239"/>
      <c r="AH29" s="239"/>
      <c r="AI29" s="239"/>
      <c r="AJ29" s="283"/>
      <c r="AK29" s="240" t="str">
        <f t="shared" si="3"/>
        <v/>
      </c>
      <c r="AL29" s="239"/>
      <c r="AM29" s="239"/>
      <c r="AN29" s="240"/>
      <c r="AO29" s="239"/>
      <c r="AP29" s="239" t="str">
        <f t="shared" si="4"/>
        <v>.</v>
      </c>
      <c r="AQ29" s="282"/>
      <c r="AR29" s="189"/>
      <c r="AS29" s="172"/>
      <c r="AT29" s="158"/>
      <c r="AU29" s="158"/>
      <c r="AV29" s="196"/>
    </row>
    <row r="30" spans="1:48" ht="44.15" customHeight="1" x14ac:dyDescent="0.25">
      <c r="A30" s="38" t="str">
        <f>MID(E$17,FIND("(Q",E$17)+1,7)&amp;"_13"</f>
        <v>Q8e.1.1_13</v>
      </c>
      <c r="B30" s="23" t="s">
        <v>60</v>
      </c>
      <c r="C30" s="38"/>
      <c r="D30" s="26"/>
      <c r="E30" s="14"/>
      <c r="F30" s="593" t="s">
        <v>796</v>
      </c>
      <c r="G30" s="593"/>
      <c r="H30" s="593"/>
      <c r="I30" s="651"/>
      <c r="J30" s="420"/>
      <c r="K30" s="467"/>
      <c r="L30" s="467"/>
      <c r="M30" s="468"/>
      <c r="N30" s="267" t="s">
        <v>0</v>
      </c>
      <c r="O30" s="429" t="str">
        <f t="shared" si="7"/>
        <v>New question introduced in 2023 - Please answer this question for the year of the previous update in Column P</v>
      </c>
      <c r="P30" s="248"/>
      <c r="Q30" s="411"/>
      <c r="R30" s="235"/>
      <c r="S30" s="429"/>
      <c r="T30" s="235"/>
      <c r="U30" s="411"/>
      <c r="V30" s="411" t="str">
        <f t="shared" si="1"/>
        <v/>
      </c>
      <c r="W30" s="236"/>
      <c r="X30" s="398"/>
      <c r="Y30" s="152"/>
      <c r="Z30" s="152"/>
      <c r="AA30" s="233"/>
      <c r="AB30" s="242"/>
      <c r="AC30" s="242"/>
      <c r="AD30" s="237"/>
      <c r="AE30" s="237"/>
      <c r="AF30" s="238" t="str">
        <f t="shared" si="2"/>
        <v/>
      </c>
      <c r="AG30" s="239"/>
      <c r="AH30" s="239"/>
      <c r="AI30" s="239"/>
      <c r="AJ30" s="283"/>
      <c r="AK30" s="240" t="str">
        <f t="shared" si="3"/>
        <v/>
      </c>
      <c r="AL30" s="239"/>
      <c r="AM30" s="239"/>
      <c r="AN30" s="240"/>
      <c r="AO30" s="239"/>
      <c r="AP30" s="239" t="str">
        <f t="shared" si="4"/>
        <v>.</v>
      </c>
      <c r="AQ30" s="282"/>
      <c r="AR30" s="189"/>
      <c r="AS30" s="172"/>
      <c r="AT30" s="158"/>
      <c r="AU30" s="158"/>
      <c r="AV30" s="196"/>
    </row>
    <row r="31" spans="1:48" ht="46.5" customHeight="1" x14ac:dyDescent="0.25">
      <c r="A31" s="38" t="str">
        <f>MID(E$17,FIND("(Q",E$17)+1,7)&amp;"_14"</f>
        <v>Q8e.1.1_14</v>
      </c>
      <c r="B31" s="23" t="s">
        <v>60</v>
      </c>
      <c r="C31" s="38"/>
      <c r="D31" s="26"/>
      <c r="E31" s="14"/>
      <c r="F31" s="593" t="s">
        <v>797</v>
      </c>
      <c r="G31" s="593"/>
      <c r="H31" s="593"/>
      <c r="I31" s="651"/>
      <c r="J31" s="420"/>
      <c r="K31" s="467"/>
      <c r="L31" s="467"/>
      <c r="M31" s="468"/>
      <c r="N31" s="267" t="s">
        <v>0</v>
      </c>
      <c r="O31" s="429" t="str">
        <f t="shared" si="7"/>
        <v>New question introduced in 2023 - Please answer this question for the year of the previous update in Column P</v>
      </c>
      <c r="P31" s="248"/>
      <c r="Q31" s="411"/>
      <c r="R31" s="235"/>
      <c r="S31" s="429"/>
      <c r="T31" s="235"/>
      <c r="U31" s="411"/>
      <c r="V31" s="411" t="str">
        <f t="shared" si="1"/>
        <v/>
      </c>
      <c r="W31" s="236"/>
      <c r="X31" s="398"/>
      <c r="Y31" s="152"/>
      <c r="Z31" s="152"/>
      <c r="AA31" s="233"/>
      <c r="AB31" s="242"/>
      <c r="AC31" s="242"/>
      <c r="AD31" s="237"/>
      <c r="AE31" s="237"/>
      <c r="AF31" s="238" t="str">
        <f t="shared" si="2"/>
        <v/>
      </c>
      <c r="AG31" s="239"/>
      <c r="AH31" s="239"/>
      <c r="AI31" s="239"/>
      <c r="AJ31" s="283"/>
      <c r="AK31" s="240" t="str">
        <f t="shared" si="3"/>
        <v/>
      </c>
      <c r="AL31" s="239"/>
      <c r="AM31" s="239"/>
      <c r="AN31" s="240"/>
      <c r="AO31" s="239"/>
      <c r="AP31" s="239" t="str">
        <f t="shared" si="4"/>
        <v>.</v>
      </c>
      <c r="AQ31" s="282"/>
      <c r="AR31" s="189"/>
      <c r="AS31" s="172"/>
      <c r="AT31" s="158"/>
      <c r="AU31" s="158"/>
      <c r="AV31" s="196"/>
    </row>
    <row r="32" spans="1:48" ht="40.5" customHeight="1" x14ac:dyDescent="0.25">
      <c r="A32" s="38" t="str">
        <f>MID(E32,FIND("(Q",E32)+1,8)</f>
        <v>Q8e.1.1a</v>
      </c>
      <c r="B32" s="38" t="s">
        <v>88</v>
      </c>
      <c r="C32" s="38" t="s">
        <v>461</v>
      </c>
      <c r="D32" s="26"/>
      <c r="E32" s="564" t="s">
        <v>663</v>
      </c>
      <c r="F32" s="564"/>
      <c r="G32" s="564"/>
      <c r="H32" s="564"/>
      <c r="I32" s="415" t="s">
        <v>861</v>
      </c>
      <c r="J32" s="396"/>
      <c r="K32" s="304"/>
      <c r="L32" s="304"/>
      <c r="M32" s="159"/>
      <c r="N32" s="267" t="s">
        <v>1209</v>
      </c>
      <c r="O32" s="429" t="str">
        <f t="shared" si="7"/>
        <v/>
      </c>
      <c r="P32" s="248"/>
      <c r="Q32" s="411"/>
      <c r="R32" s="235"/>
      <c r="S32" s="429"/>
      <c r="T32" s="235"/>
      <c r="U32" s="411"/>
      <c r="V32" s="411" t="str">
        <f t="shared" si="1"/>
        <v>.</v>
      </c>
      <c r="W32" s="236"/>
      <c r="X32" s="398"/>
      <c r="Y32" s="152"/>
      <c r="Z32" s="152"/>
      <c r="AA32" s="233"/>
      <c r="AB32" s="242"/>
      <c r="AC32" s="242"/>
      <c r="AD32" s="237"/>
      <c r="AE32" s="237"/>
      <c r="AF32" s="238" t="str">
        <f t="shared" si="2"/>
        <v/>
      </c>
      <c r="AG32" s="239"/>
      <c r="AH32" s="239"/>
      <c r="AI32" s="239"/>
      <c r="AJ32" s="239"/>
      <c r="AK32" s="240" t="str">
        <f t="shared" si="3"/>
        <v/>
      </c>
      <c r="AL32" s="239"/>
      <c r="AM32" s="239"/>
      <c r="AN32" s="240"/>
      <c r="AO32" s="239"/>
      <c r="AP32" s="239" t="str">
        <f t="shared" si="4"/>
        <v>.</v>
      </c>
      <c r="AQ32" s="282"/>
      <c r="AR32" s="189"/>
      <c r="AS32" s="172"/>
      <c r="AT32" s="158"/>
      <c r="AU32" s="158"/>
      <c r="AV32" s="196"/>
    </row>
    <row r="33" spans="1:48" ht="29.25" customHeight="1" x14ac:dyDescent="0.25">
      <c r="A33" s="38"/>
      <c r="B33" s="38"/>
      <c r="C33" s="38"/>
      <c r="D33" s="26"/>
      <c r="E33" s="619" t="s">
        <v>798</v>
      </c>
      <c r="F33" s="619"/>
      <c r="G33" s="619"/>
      <c r="H33" s="619"/>
      <c r="I33" s="415"/>
      <c r="J33" s="396"/>
      <c r="K33" s="304"/>
      <c r="L33" s="304"/>
      <c r="M33" s="159"/>
      <c r="N33" s="267" t="s">
        <v>0</v>
      </c>
      <c r="O33" s="429" t="str">
        <f t="shared" si="7"/>
        <v/>
      </c>
      <c r="P33" s="248"/>
      <c r="Q33" s="411"/>
      <c r="R33" s="235"/>
      <c r="S33" s="429"/>
      <c r="T33" s="235"/>
      <c r="U33" s="411"/>
      <c r="V33" s="411" t="str">
        <f t="shared" si="1"/>
        <v/>
      </c>
      <c r="W33" s="236"/>
      <c r="X33" s="398"/>
      <c r="Y33" s="152"/>
      <c r="Z33" s="152"/>
      <c r="AA33" s="233"/>
      <c r="AB33" s="242"/>
      <c r="AC33" s="242"/>
      <c r="AD33" s="237"/>
      <c r="AE33" s="237"/>
      <c r="AF33" s="238" t="str">
        <f t="shared" si="2"/>
        <v/>
      </c>
      <c r="AG33" s="239"/>
      <c r="AH33" s="239"/>
      <c r="AI33" s="239"/>
      <c r="AJ33" s="239"/>
      <c r="AK33" s="240" t="str">
        <f t="shared" si="3"/>
        <v/>
      </c>
      <c r="AL33" s="239"/>
      <c r="AM33" s="239"/>
      <c r="AN33" s="240"/>
      <c r="AO33" s="239"/>
      <c r="AP33" s="239" t="str">
        <f t="shared" si="4"/>
        <v>.</v>
      </c>
      <c r="AQ33" s="282"/>
      <c r="AR33" s="189"/>
      <c r="AS33" s="172"/>
      <c r="AT33" s="158"/>
      <c r="AU33" s="158"/>
      <c r="AV33" s="196"/>
    </row>
    <row r="34" spans="1:48" ht="48" customHeight="1" x14ac:dyDescent="0.25">
      <c r="A34" s="38" t="str">
        <f>MID(E$33,FIND("(Q",E$33)+1,7)&amp;"_1"</f>
        <v>Q8e.1.2_1</v>
      </c>
      <c r="B34" s="38" t="s">
        <v>535</v>
      </c>
      <c r="C34" s="38"/>
      <c r="D34" s="26"/>
      <c r="E34" s="431"/>
      <c r="F34" s="619" t="s">
        <v>12</v>
      </c>
      <c r="G34" s="619"/>
      <c r="H34" s="619"/>
      <c r="I34" s="588" t="s">
        <v>1086</v>
      </c>
      <c r="J34" s="396"/>
      <c r="K34" s="304"/>
      <c r="L34" s="304"/>
      <c r="M34" s="159"/>
      <c r="N34" s="267" t="s">
        <v>0</v>
      </c>
      <c r="O34" s="429" t="str">
        <f t="shared" si="7"/>
        <v>New question introduced in 2023 - Please answer this question for the year of the previous update in Column P</v>
      </c>
      <c r="P34" s="248"/>
      <c r="Q34" s="411"/>
      <c r="R34" s="235"/>
      <c r="S34" s="429"/>
      <c r="T34" s="235"/>
      <c r="U34" s="411"/>
      <c r="V34" s="411" t="str">
        <f t="shared" si="1"/>
        <v/>
      </c>
      <c r="W34" s="236"/>
      <c r="X34" s="398"/>
      <c r="Y34" s="152"/>
      <c r="Z34" s="152"/>
      <c r="AA34" s="233"/>
      <c r="AB34" s="242"/>
      <c r="AC34" s="242"/>
      <c r="AD34" s="237"/>
      <c r="AE34" s="237"/>
      <c r="AF34" s="238" t="str">
        <f t="shared" si="2"/>
        <v/>
      </c>
      <c r="AG34" s="239"/>
      <c r="AH34" s="239"/>
      <c r="AI34" s="239"/>
      <c r="AJ34" s="239"/>
      <c r="AK34" s="240" t="str">
        <f t="shared" si="3"/>
        <v/>
      </c>
      <c r="AL34" s="239"/>
      <c r="AM34" s="239"/>
      <c r="AN34" s="240"/>
      <c r="AO34" s="239"/>
      <c r="AP34" s="239" t="str">
        <f t="shared" si="4"/>
        <v>.</v>
      </c>
      <c r="AQ34" s="282"/>
      <c r="AR34" s="189"/>
      <c r="AS34" s="172"/>
      <c r="AT34" s="158"/>
      <c r="AU34" s="158"/>
      <c r="AV34" s="196"/>
    </row>
    <row r="35" spans="1:48" ht="34.5" customHeight="1" x14ac:dyDescent="0.25">
      <c r="A35" s="38" t="str">
        <f>MID(E$33,FIND("(Q",E$33)+1,7)&amp;"_2"</f>
        <v>Q8e.1.2_2</v>
      </c>
      <c r="B35" s="38" t="s">
        <v>535</v>
      </c>
      <c r="C35" s="38"/>
      <c r="D35" s="26"/>
      <c r="E35" s="431"/>
      <c r="F35" s="619" t="s">
        <v>62</v>
      </c>
      <c r="G35" s="619"/>
      <c r="H35" s="619"/>
      <c r="I35" s="588"/>
      <c r="J35" s="396"/>
      <c r="K35" s="304"/>
      <c r="L35" s="304"/>
      <c r="M35" s="159"/>
      <c r="N35" s="267" t="s">
        <v>0</v>
      </c>
      <c r="O35" s="429" t="str">
        <f t="shared" si="7"/>
        <v>New question introduced in 2023 - Please answer this question for the year of the previous update in Column P</v>
      </c>
      <c r="P35" s="248"/>
      <c r="Q35" s="411"/>
      <c r="R35" s="235"/>
      <c r="S35" s="429"/>
      <c r="T35" s="235"/>
      <c r="U35" s="411"/>
      <c r="V35" s="411" t="str">
        <f t="shared" si="1"/>
        <v/>
      </c>
      <c r="W35" s="236"/>
      <c r="X35" s="398"/>
      <c r="Y35" s="152"/>
      <c r="Z35" s="152"/>
      <c r="AA35" s="233"/>
      <c r="AB35" s="242"/>
      <c r="AC35" s="242"/>
      <c r="AD35" s="237"/>
      <c r="AE35" s="237"/>
      <c r="AF35" s="238" t="str">
        <f t="shared" si="2"/>
        <v/>
      </c>
      <c r="AG35" s="239"/>
      <c r="AH35" s="239"/>
      <c r="AI35" s="239"/>
      <c r="AJ35" s="239"/>
      <c r="AK35" s="240" t="str">
        <f t="shared" si="3"/>
        <v/>
      </c>
      <c r="AL35" s="239"/>
      <c r="AM35" s="239"/>
      <c r="AN35" s="240"/>
      <c r="AO35" s="239"/>
      <c r="AP35" s="239" t="str">
        <f t="shared" si="4"/>
        <v>.</v>
      </c>
      <c r="AQ35" s="282"/>
      <c r="AR35" s="189"/>
      <c r="AS35" s="172"/>
      <c r="AT35" s="158"/>
      <c r="AU35" s="158"/>
      <c r="AV35" s="196"/>
    </row>
    <row r="36" spans="1:48" ht="48" customHeight="1" x14ac:dyDescent="0.25">
      <c r="A36" s="38" t="str">
        <f>MID(E$33,FIND("(Q",E$33)+1,7)&amp;"_3"</f>
        <v>Q8e.1.2_3</v>
      </c>
      <c r="B36" s="38" t="s">
        <v>535</v>
      </c>
      <c r="C36" s="38"/>
      <c r="D36" s="26"/>
      <c r="E36" s="431"/>
      <c r="F36" s="619" t="s">
        <v>19</v>
      </c>
      <c r="G36" s="619"/>
      <c r="H36" s="619"/>
      <c r="I36" s="588"/>
      <c r="J36" s="396"/>
      <c r="K36" s="304"/>
      <c r="L36" s="304"/>
      <c r="M36" s="159"/>
      <c r="N36" s="267" t="s">
        <v>0</v>
      </c>
      <c r="O36" s="429" t="str">
        <f t="shared" si="7"/>
        <v>New question introduced in 2023 - Please answer this question for the year of the previous update in Column P</v>
      </c>
      <c r="P36" s="248"/>
      <c r="Q36" s="411"/>
      <c r="R36" s="235"/>
      <c r="S36" s="429"/>
      <c r="T36" s="235"/>
      <c r="U36" s="411"/>
      <c r="V36" s="411" t="str">
        <f t="shared" si="1"/>
        <v/>
      </c>
      <c r="W36" s="236"/>
      <c r="X36" s="398"/>
      <c r="Y36" s="152"/>
      <c r="Z36" s="152"/>
      <c r="AA36" s="233"/>
      <c r="AB36" s="242"/>
      <c r="AC36" s="242"/>
      <c r="AD36" s="237"/>
      <c r="AE36" s="237"/>
      <c r="AF36" s="238" t="str">
        <f t="shared" si="2"/>
        <v/>
      </c>
      <c r="AG36" s="239"/>
      <c r="AH36" s="239"/>
      <c r="AI36" s="239"/>
      <c r="AJ36" s="239"/>
      <c r="AK36" s="240" t="str">
        <f t="shared" si="3"/>
        <v/>
      </c>
      <c r="AL36" s="239"/>
      <c r="AM36" s="239"/>
      <c r="AN36" s="240"/>
      <c r="AO36" s="239"/>
      <c r="AP36" s="239" t="str">
        <f t="shared" si="4"/>
        <v>.</v>
      </c>
      <c r="AQ36" s="282"/>
      <c r="AR36" s="189"/>
      <c r="AS36" s="172"/>
      <c r="AT36" s="158"/>
      <c r="AU36" s="158"/>
      <c r="AV36" s="196"/>
    </row>
    <row r="37" spans="1:48" ht="48" customHeight="1" x14ac:dyDescent="0.25">
      <c r="A37" s="38" t="str">
        <f>MID(E$33,FIND("(Q",E$33)+1,7)&amp;"_4"</f>
        <v>Q8e.1.2_4</v>
      </c>
      <c r="B37" s="38" t="s">
        <v>535</v>
      </c>
      <c r="C37" s="38"/>
      <c r="D37" s="26"/>
      <c r="E37" s="431"/>
      <c r="F37" s="619" t="s">
        <v>48</v>
      </c>
      <c r="G37" s="619"/>
      <c r="H37" s="619"/>
      <c r="I37" s="588"/>
      <c r="J37" s="396"/>
      <c r="K37" s="304"/>
      <c r="L37" s="304"/>
      <c r="M37" s="159"/>
      <c r="N37" s="267" t="s">
        <v>0</v>
      </c>
      <c r="O37" s="429" t="str">
        <f t="shared" si="7"/>
        <v>New question introduced in 2023 - Please answer this question for the year of the previous update in Column P</v>
      </c>
      <c r="P37" s="248"/>
      <c r="Q37" s="411"/>
      <c r="R37" s="235"/>
      <c r="S37" s="429"/>
      <c r="T37" s="235"/>
      <c r="U37" s="411"/>
      <c r="V37" s="411" t="str">
        <f t="shared" si="1"/>
        <v/>
      </c>
      <c r="W37" s="236"/>
      <c r="X37" s="398"/>
      <c r="Y37" s="152"/>
      <c r="Z37" s="152"/>
      <c r="AA37" s="233"/>
      <c r="AB37" s="242"/>
      <c r="AC37" s="242"/>
      <c r="AD37" s="237"/>
      <c r="AE37" s="237"/>
      <c r="AF37" s="238" t="str">
        <f t="shared" si="2"/>
        <v/>
      </c>
      <c r="AG37" s="239"/>
      <c r="AH37" s="239"/>
      <c r="AI37" s="239"/>
      <c r="AJ37" s="239"/>
      <c r="AK37" s="240" t="str">
        <f t="shared" si="3"/>
        <v/>
      </c>
      <c r="AL37" s="239"/>
      <c r="AM37" s="239"/>
      <c r="AN37" s="240"/>
      <c r="AO37" s="239"/>
      <c r="AP37" s="239" t="str">
        <f t="shared" si="4"/>
        <v>.</v>
      </c>
      <c r="AQ37" s="282"/>
      <c r="AR37" s="189"/>
      <c r="AS37" s="172"/>
      <c r="AT37" s="158"/>
      <c r="AU37" s="158"/>
      <c r="AV37" s="196"/>
    </row>
    <row r="38" spans="1:48" ht="48" customHeight="1" x14ac:dyDescent="0.25">
      <c r="A38" s="38" t="str">
        <f>MID(E$33,FIND("(Q",E$33)+1,7)&amp;"_5"</f>
        <v>Q8e.1.2_5</v>
      </c>
      <c r="B38" s="38" t="s">
        <v>535</v>
      </c>
      <c r="C38" s="38"/>
      <c r="D38" s="26"/>
      <c r="E38" s="431"/>
      <c r="F38" s="619" t="s">
        <v>49</v>
      </c>
      <c r="G38" s="619"/>
      <c r="H38" s="619"/>
      <c r="I38" s="588"/>
      <c r="J38" s="396"/>
      <c r="K38" s="304"/>
      <c r="L38" s="304"/>
      <c r="M38" s="159"/>
      <c r="N38" s="267" t="s">
        <v>0</v>
      </c>
      <c r="O38" s="429" t="str">
        <f t="shared" si="7"/>
        <v>New question introduced in 2023 - Please answer this question for the year of the previous update in Column P</v>
      </c>
      <c r="P38" s="248"/>
      <c r="Q38" s="411"/>
      <c r="R38" s="235"/>
      <c r="S38" s="429"/>
      <c r="T38" s="235"/>
      <c r="U38" s="411"/>
      <c r="V38" s="411" t="str">
        <f t="shared" si="1"/>
        <v/>
      </c>
      <c r="W38" s="236"/>
      <c r="X38" s="398"/>
      <c r="Y38" s="152"/>
      <c r="Z38" s="152"/>
      <c r="AA38" s="233"/>
      <c r="AB38" s="242"/>
      <c r="AC38" s="242"/>
      <c r="AD38" s="237"/>
      <c r="AE38" s="237"/>
      <c r="AF38" s="238" t="str">
        <f t="shared" si="2"/>
        <v/>
      </c>
      <c r="AG38" s="239"/>
      <c r="AH38" s="239"/>
      <c r="AI38" s="239"/>
      <c r="AJ38" s="239"/>
      <c r="AK38" s="240" t="str">
        <f t="shared" si="3"/>
        <v/>
      </c>
      <c r="AL38" s="239"/>
      <c r="AM38" s="239"/>
      <c r="AN38" s="240"/>
      <c r="AO38" s="239"/>
      <c r="AP38" s="239" t="str">
        <f t="shared" si="4"/>
        <v>.</v>
      </c>
      <c r="AQ38" s="282"/>
      <c r="AR38" s="189"/>
      <c r="AS38" s="172"/>
      <c r="AT38" s="158"/>
      <c r="AU38" s="158"/>
      <c r="AV38" s="196"/>
    </row>
    <row r="39" spans="1:48" ht="48" customHeight="1" x14ac:dyDescent="0.25">
      <c r="A39" s="38" t="str">
        <f>MID(E$33,FIND("(Q",E$33)+1,7)&amp;"_6"</f>
        <v>Q8e.1.2_6</v>
      </c>
      <c r="B39" s="38" t="s">
        <v>535</v>
      </c>
      <c r="C39" s="38"/>
      <c r="D39" s="26"/>
      <c r="E39" s="431"/>
      <c r="F39" s="619" t="s">
        <v>640</v>
      </c>
      <c r="G39" s="619"/>
      <c r="H39" s="619"/>
      <c r="I39" s="588"/>
      <c r="J39" s="396"/>
      <c r="K39" s="304"/>
      <c r="L39" s="304"/>
      <c r="M39" s="159"/>
      <c r="N39" s="267" t="s">
        <v>0</v>
      </c>
      <c r="O39" s="429" t="str">
        <f t="shared" si="7"/>
        <v>New question introduced in 2023 - Please answer this question for the year of the previous update in Column P</v>
      </c>
      <c r="P39" s="248"/>
      <c r="Q39" s="411"/>
      <c r="R39" s="235"/>
      <c r="S39" s="429"/>
      <c r="T39" s="235"/>
      <c r="U39" s="411"/>
      <c r="V39" s="411" t="str">
        <f t="shared" si="1"/>
        <v/>
      </c>
      <c r="W39" s="236"/>
      <c r="X39" s="398"/>
      <c r="Y39" s="152"/>
      <c r="Z39" s="152"/>
      <c r="AA39" s="233"/>
      <c r="AB39" s="242"/>
      <c r="AC39" s="242"/>
      <c r="AD39" s="237"/>
      <c r="AE39" s="237"/>
      <c r="AF39" s="238" t="str">
        <f t="shared" si="2"/>
        <v/>
      </c>
      <c r="AG39" s="239"/>
      <c r="AH39" s="239"/>
      <c r="AI39" s="239"/>
      <c r="AJ39" s="239"/>
      <c r="AK39" s="240" t="str">
        <f t="shared" si="3"/>
        <v/>
      </c>
      <c r="AL39" s="239"/>
      <c r="AM39" s="239"/>
      <c r="AN39" s="240"/>
      <c r="AO39" s="239"/>
      <c r="AP39" s="239" t="str">
        <f t="shared" si="4"/>
        <v>.</v>
      </c>
      <c r="AQ39" s="282"/>
      <c r="AR39" s="189"/>
      <c r="AS39" s="172"/>
      <c r="AT39" s="158"/>
      <c r="AU39" s="158"/>
      <c r="AV39" s="196"/>
    </row>
    <row r="40" spans="1:48" ht="48" customHeight="1" x14ac:dyDescent="0.25">
      <c r="A40" s="38" t="str">
        <f>MID(E$33,FIND("(Q",E$33)+1,7)&amp;"_7"</f>
        <v>Q8e.1.2_7</v>
      </c>
      <c r="B40" s="38" t="s">
        <v>535</v>
      </c>
      <c r="C40" s="38"/>
      <c r="D40" s="26"/>
      <c r="E40" s="431"/>
      <c r="F40" s="619" t="s">
        <v>64</v>
      </c>
      <c r="G40" s="619"/>
      <c r="H40" s="619"/>
      <c r="I40" s="588"/>
      <c r="J40" s="396"/>
      <c r="K40" s="304"/>
      <c r="L40" s="304"/>
      <c r="M40" s="159"/>
      <c r="N40" s="267" t="s">
        <v>0</v>
      </c>
      <c r="O40" s="429" t="str">
        <f t="shared" si="7"/>
        <v>New question introduced in 2023 - Please answer this question for the year of the previous update in Column P</v>
      </c>
      <c r="P40" s="248"/>
      <c r="Q40" s="411"/>
      <c r="R40" s="235"/>
      <c r="S40" s="429"/>
      <c r="T40" s="235"/>
      <c r="U40" s="411"/>
      <c r="V40" s="411" t="str">
        <f t="shared" si="1"/>
        <v/>
      </c>
      <c r="W40" s="236"/>
      <c r="X40" s="398"/>
      <c r="Y40" s="152"/>
      <c r="Z40" s="152"/>
      <c r="AA40" s="233"/>
      <c r="AB40" s="242"/>
      <c r="AC40" s="242"/>
      <c r="AD40" s="237"/>
      <c r="AE40" s="237"/>
      <c r="AF40" s="238" t="str">
        <f t="shared" si="2"/>
        <v/>
      </c>
      <c r="AG40" s="239"/>
      <c r="AH40" s="239"/>
      <c r="AI40" s="239"/>
      <c r="AJ40" s="239"/>
      <c r="AK40" s="240" t="str">
        <f t="shared" si="3"/>
        <v/>
      </c>
      <c r="AL40" s="239"/>
      <c r="AM40" s="239"/>
      <c r="AN40" s="240"/>
      <c r="AO40" s="239"/>
      <c r="AP40" s="239" t="str">
        <f t="shared" si="4"/>
        <v>.</v>
      </c>
      <c r="AQ40" s="282"/>
      <c r="AR40" s="189"/>
      <c r="AS40" s="172"/>
      <c r="AT40" s="158"/>
      <c r="AU40" s="158"/>
      <c r="AV40" s="196"/>
    </row>
    <row r="41" spans="1:48" ht="63" customHeight="1" x14ac:dyDescent="0.25">
      <c r="A41" s="38" t="str">
        <f>MID(E41,FIND("(Q",E41)+1,8)</f>
        <v>Q8e.1.2a</v>
      </c>
      <c r="B41" s="38" t="s">
        <v>535</v>
      </c>
      <c r="C41" s="38"/>
      <c r="D41" s="26"/>
      <c r="E41" s="595" t="s">
        <v>881</v>
      </c>
      <c r="F41" s="595"/>
      <c r="G41" s="595"/>
      <c r="H41" s="595"/>
      <c r="I41" s="415" t="s">
        <v>1085</v>
      </c>
      <c r="J41" s="396"/>
      <c r="K41" s="304"/>
      <c r="L41" s="304"/>
      <c r="M41" s="159"/>
      <c r="N41" s="267" t="s">
        <v>0</v>
      </c>
      <c r="O41" s="429" t="str">
        <f t="shared" si="7"/>
        <v>New question introduced in 2023 - Please answer this question for the year of the previous update in Column P</v>
      </c>
      <c r="P41" s="248"/>
      <c r="Q41" s="411"/>
      <c r="R41" s="235"/>
      <c r="S41" s="429"/>
      <c r="T41" s="235"/>
      <c r="U41" s="411"/>
      <c r="V41" s="411" t="str">
        <f t="shared" si="1"/>
        <v/>
      </c>
      <c r="W41" s="236"/>
      <c r="X41" s="398"/>
      <c r="Y41" s="152"/>
      <c r="Z41" s="152"/>
      <c r="AA41" s="233"/>
      <c r="AB41" s="242"/>
      <c r="AC41" s="242"/>
      <c r="AD41" s="237"/>
      <c r="AE41" s="237"/>
      <c r="AF41" s="238" t="str">
        <f t="shared" si="2"/>
        <v/>
      </c>
      <c r="AG41" s="239"/>
      <c r="AH41" s="239"/>
      <c r="AI41" s="239"/>
      <c r="AJ41" s="239"/>
      <c r="AK41" s="240" t="str">
        <f t="shared" si="3"/>
        <v/>
      </c>
      <c r="AL41" s="239"/>
      <c r="AM41" s="239"/>
      <c r="AN41" s="240"/>
      <c r="AO41" s="239"/>
      <c r="AP41" s="239" t="str">
        <f t="shared" si="4"/>
        <v>.</v>
      </c>
      <c r="AQ41" s="282"/>
      <c r="AR41" s="189"/>
      <c r="AS41" s="172"/>
      <c r="AT41" s="158"/>
      <c r="AU41" s="158"/>
      <c r="AV41" s="196"/>
    </row>
    <row r="42" spans="1:48" ht="103.5" customHeight="1" x14ac:dyDescent="0.25">
      <c r="A42" s="38" t="str">
        <f>MID(E42,FIND("(Q",E42)+1,7)</f>
        <v>Q8e.1.3</v>
      </c>
      <c r="B42" s="38" t="s">
        <v>59</v>
      </c>
      <c r="C42" s="23" t="s">
        <v>462</v>
      </c>
      <c r="D42" s="26"/>
      <c r="E42" s="562" t="s">
        <v>844</v>
      </c>
      <c r="F42" s="562"/>
      <c r="G42" s="562"/>
      <c r="H42" s="562"/>
      <c r="I42" s="433" t="s">
        <v>1040</v>
      </c>
      <c r="J42" s="420"/>
      <c r="K42" s="467"/>
      <c r="L42" s="467"/>
      <c r="M42" s="468"/>
      <c r="N42" s="267" t="s">
        <v>1</v>
      </c>
      <c r="O42" s="429" t="str">
        <f t="shared" si="7"/>
        <v/>
      </c>
      <c r="P42" s="248"/>
      <c r="Q42" s="411"/>
      <c r="R42" s="235"/>
      <c r="S42" s="429"/>
      <c r="T42" s="235"/>
      <c r="U42" s="411"/>
      <c r="V42" s="411" t="str">
        <f t="shared" si="1"/>
        <v>no</v>
      </c>
      <c r="W42" s="236"/>
      <c r="X42" s="398"/>
      <c r="Y42" s="152"/>
      <c r="Z42" s="152"/>
      <c r="AA42" s="233"/>
      <c r="AB42" s="242"/>
      <c r="AC42" s="242"/>
      <c r="AD42" s="237"/>
      <c r="AE42" s="237"/>
      <c r="AF42" s="238" t="str">
        <f t="shared" si="2"/>
        <v/>
      </c>
      <c r="AG42" s="239"/>
      <c r="AH42" s="239"/>
      <c r="AI42" s="239"/>
      <c r="AJ42" s="283"/>
      <c r="AK42" s="240" t="str">
        <f t="shared" si="3"/>
        <v/>
      </c>
      <c r="AL42" s="239"/>
      <c r="AM42" s="239"/>
      <c r="AN42" s="240"/>
      <c r="AO42" s="239"/>
      <c r="AP42" s="239" t="str">
        <f t="shared" si="4"/>
        <v>.</v>
      </c>
      <c r="AQ42" s="282"/>
      <c r="AR42" s="189"/>
      <c r="AS42" s="172"/>
      <c r="AT42" s="158"/>
      <c r="AU42" s="158"/>
      <c r="AV42" s="196"/>
    </row>
    <row r="43" spans="1:48" ht="35.5" customHeight="1" x14ac:dyDescent="0.25">
      <c r="A43" s="38" t="str">
        <f>MID(E43,FIND("(Q",E43)+1,8)</f>
        <v>Q8e.1.3a</v>
      </c>
      <c r="B43" s="38" t="s">
        <v>88</v>
      </c>
      <c r="C43" s="23" t="s">
        <v>463</v>
      </c>
      <c r="D43" s="26"/>
      <c r="E43" s="564" t="s">
        <v>826</v>
      </c>
      <c r="F43" s="564"/>
      <c r="G43" s="564"/>
      <c r="H43" s="564"/>
      <c r="I43" s="415" t="s">
        <v>863</v>
      </c>
      <c r="J43" s="420"/>
      <c r="K43" s="467"/>
      <c r="L43" s="467"/>
      <c r="M43" s="468"/>
      <c r="N43" s="267" t="s">
        <v>1209</v>
      </c>
      <c r="O43" s="429" t="str">
        <f t="shared" si="7"/>
        <v/>
      </c>
      <c r="P43" s="248"/>
      <c r="Q43" s="411"/>
      <c r="R43" s="235"/>
      <c r="S43" s="429"/>
      <c r="T43" s="235"/>
      <c r="U43" s="411"/>
      <c r="V43" s="411" t="str">
        <f t="shared" si="1"/>
        <v>.</v>
      </c>
      <c r="W43" s="236"/>
      <c r="X43" s="398"/>
      <c r="Y43" s="152"/>
      <c r="Z43" s="152"/>
      <c r="AA43" s="233"/>
      <c r="AB43" s="242"/>
      <c r="AC43" s="242"/>
      <c r="AD43" s="237"/>
      <c r="AE43" s="237"/>
      <c r="AF43" s="238" t="str">
        <f t="shared" si="2"/>
        <v/>
      </c>
      <c r="AG43" s="239"/>
      <c r="AH43" s="239"/>
      <c r="AI43" s="239"/>
      <c r="AJ43" s="239"/>
      <c r="AK43" s="240" t="str">
        <f t="shared" si="3"/>
        <v/>
      </c>
      <c r="AL43" s="239"/>
      <c r="AM43" s="239"/>
      <c r="AN43" s="240"/>
      <c r="AO43" s="239"/>
      <c r="AP43" s="239" t="str">
        <f t="shared" si="4"/>
        <v>.</v>
      </c>
      <c r="AQ43" s="282"/>
      <c r="AR43" s="189"/>
      <c r="AS43" s="172"/>
      <c r="AT43" s="158"/>
      <c r="AU43" s="158"/>
      <c r="AV43" s="196"/>
    </row>
    <row r="44" spans="1:48" ht="74.5" customHeight="1" x14ac:dyDescent="0.25">
      <c r="A44" s="38" t="str">
        <f>MID(E44,FIND("(Q",E44)+1,7)</f>
        <v>Q8e.1.4</v>
      </c>
      <c r="B44" s="38" t="s">
        <v>535</v>
      </c>
      <c r="C44" s="23"/>
      <c r="D44" s="26"/>
      <c r="E44" s="562" t="s">
        <v>827</v>
      </c>
      <c r="F44" s="562"/>
      <c r="G44" s="562"/>
      <c r="H44" s="562"/>
      <c r="I44" s="434" t="s">
        <v>1041</v>
      </c>
      <c r="J44" s="420"/>
      <c r="K44" s="467"/>
      <c r="L44" s="467"/>
      <c r="M44" s="468"/>
      <c r="N44" s="267" t="s">
        <v>0</v>
      </c>
      <c r="O44" s="429" t="str">
        <f t="shared" si="7"/>
        <v>New question introduced in 2023 - Please answer this question for the year of the previous update in Column P</v>
      </c>
      <c r="P44" s="248"/>
      <c r="Q44" s="411"/>
      <c r="R44" s="235"/>
      <c r="S44" s="429"/>
      <c r="T44" s="235"/>
      <c r="U44" s="411"/>
      <c r="V44" s="411" t="str">
        <f t="shared" si="1"/>
        <v/>
      </c>
      <c r="W44" s="236"/>
      <c r="X44" s="398"/>
      <c r="Y44" s="152"/>
      <c r="Z44" s="152"/>
      <c r="AA44" s="233"/>
      <c r="AB44" s="242"/>
      <c r="AC44" s="242"/>
      <c r="AD44" s="237"/>
      <c r="AE44" s="237"/>
      <c r="AF44" s="238" t="str">
        <f t="shared" si="2"/>
        <v/>
      </c>
      <c r="AG44" s="239"/>
      <c r="AH44" s="239"/>
      <c r="AI44" s="239"/>
      <c r="AJ44" s="239"/>
      <c r="AK44" s="240" t="str">
        <f t="shared" si="3"/>
        <v/>
      </c>
      <c r="AL44" s="239"/>
      <c r="AM44" s="239"/>
      <c r="AN44" s="240"/>
      <c r="AO44" s="239"/>
      <c r="AP44" s="239" t="str">
        <f t="shared" si="4"/>
        <v>.</v>
      </c>
      <c r="AQ44" s="282"/>
      <c r="AR44" s="189"/>
      <c r="AS44" s="172"/>
      <c r="AT44" s="158"/>
      <c r="AU44" s="158"/>
      <c r="AV44" s="196"/>
    </row>
    <row r="45" spans="1:48" ht="104.25" customHeight="1" x14ac:dyDescent="0.25">
      <c r="A45" s="38" t="str">
        <f>MID(E45,FIND("(Q",E45)+1,7)</f>
        <v>Q8e.1.5</v>
      </c>
      <c r="B45" s="38" t="s">
        <v>59</v>
      </c>
      <c r="C45" s="23" t="s">
        <v>466</v>
      </c>
      <c r="D45" s="26"/>
      <c r="E45" s="562" t="s">
        <v>828</v>
      </c>
      <c r="F45" s="562"/>
      <c r="G45" s="562"/>
      <c r="H45" s="562"/>
      <c r="I45" s="636" t="s">
        <v>1042</v>
      </c>
      <c r="J45" s="420"/>
      <c r="K45" s="467"/>
      <c r="L45" s="467"/>
      <c r="M45" s="468"/>
      <c r="N45" s="267" t="s">
        <v>1220</v>
      </c>
      <c r="O45" s="429" t="str">
        <f t="shared" si="7"/>
        <v/>
      </c>
      <c r="P45" s="248"/>
      <c r="Q45" s="411"/>
      <c r="R45" s="235"/>
      <c r="S45" s="429"/>
      <c r="T45" s="235"/>
      <c r="U45" s="411"/>
      <c r="V45" s="411" t="str">
        <f t="shared" si="1"/>
        <v xml:space="preserve">three or more pathways </v>
      </c>
      <c r="W45" s="236"/>
      <c r="X45" s="398"/>
      <c r="Y45" s="152"/>
      <c r="Z45" s="152"/>
      <c r="AA45" s="233"/>
      <c r="AB45" s="242"/>
      <c r="AC45" s="242"/>
      <c r="AD45" s="237"/>
      <c r="AE45" s="237"/>
      <c r="AF45" s="238" t="str">
        <f t="shared" si="2"/>
        <v/>
      </c>
      <c r="AG45" s="239"/>
      <c r="AH45" s="239"/>
      <c r="AI45" s="239"/>
      <c r="AJ45" s="283"/>
      <c r="AK45" s="240" t="str">
        <f t="shared" si="3"/>
        <v/>
      </c>
      <c r="AL45" s="239"/>
      <c r="AM45" s="239"/>
      <c r="AN45" s="240"/>
      <c r="AO45" s="239"/>
      <c r="AP45" s="239" t="str">
        <f t="shared" si="4"/>
        <v>.</v>
      </c>
      <c r="AQ45" s="282"/>
      <c r="AR45" s="189"/>
      <c r="AS45" s="172"/>
      <c r="AT45" s="158"/>
      <c r="AU45" s="158"/>
      <c r="AV45" s="196"/>
    </row>
    <row r="46" spans="1:48" ht="24.75" customHeight="1" x14ac:dyDescent="0.25">
      <c r="A46" s="38" t="str">
        <f>MID(E46,FIND("(Q",E46)+1,8)</f>
        <v>Q8e.1.5a</v>
      </c>
      <c r="B46" s="38" t="s">
        <v>88</v>
      </c>
      <c r="C46" s="23" t="s">
        <v>467</v>
      </c>
      <c r="D46" s="26"/>
      <c r="E46" s="564" t="s">
        <v>829</v>
      </c>
      <c r="F46" s="564"/>
      <c r="G46" s="564"/>
      <c r="H46" s="564"/>
      <c r="I46" s="636"/>
      <c r="J46" s="420"/>
      <c r="K46" s="467"/>
      <c r="L46" s="467"/>
      <c r="M46" s="468"/>
      <c r="N46" s="267" t="s">
        <v>1209</v>
      </c>
      <c r="O46" s="429" t="str">
        <f t="shared" si="7"/>
        <v/>
      </c>
      <c r="P46" s="248"/>
      <c r="Q46" s="411"/>
      <c r="R46" s="235"/>
      <c r="S46" s="429"/>
      <c r="T46" s="235"/>
      <c r="U46" s="411"/>
      <c r="V46" s="411" t="str">
        <f t="shared" si="1"/>
        <v>.</v>
      </c>
      <c r="W46" s="236"/>
      <c r="X46" s="398"/>
      <c r="Y46" s="152"/>
      <c r="Z46" s="152"/>
      <c r="AA46" s="233"/>
      <c r="AB46" s="242"/>
      <c r="AC46" s="242"/>
      <c r="AD46" s="237"/>
      <c r="AE46" s="237"/>
      <c r="AF46" s="238" t="str">
        <f t="shared" si="2"/>
        <v/>
      </c>
      <c r="AG46" s="239"/>
      <c r="AH46" s="239"/>
      <c r="AI46" s="239"/>
      <c r="AJ46" s="239"/>
      <c r="AK46" s="240" t="str">
        <f t="shared" si="3"/>
        <v/>
      </c>
      <c r="AL46" s="239"/>
      <c r="AM46" s="239"/>
      <c r="AN46" s="240"/>
      <c r="AO46" s="239"/>
      <c r="AP46" s="239" t="str">
        <f t="shared" si="4"/>
        <v>.</v>
      </c>
      <c r="AQ46" s="282"/>
      <c r="AR46" s="189"/>
      <c r="AS46" s="172"/>
      <c r="AT46" s="158"/>
      <c r="AU46" s="158"/>
      <c r="AV46" s="196"/>
    </row>
    <row r="47" spans="1:48" ht="105" customHeight="1" x14ac:dyDescent="0.25">
      <c r="A47" s="38" t="str">
        <f>MID(E47,FIND("(Q",E47)+1,8)</f>
        <v>Q8e.1.5b</v>
      </c>
      <c r="B47" s="38" t="s">
        <v>535</v>
      </c>
      <c r="C47" s="23"/>
      <c r="D47" s="26"/>
      <c r="E47" s="564" t="s">
        <v>830</v>
      </c>
      <c r="F47" s="564"/>
      <c r="G47" s="564"/>
      <c r="H47" s="564"/>
      <c r="I47" s="636"/>
      <c r="J47" s="420"/>
      <c r="K47" s="467"/>
      <c r="L47" s="467"/>
      <c r="M47" s="468"/>
      <c r="N47" s="267" t="s">
        <v>0</v>
      </c>
      <c r="O47" s="429" t="s">
        <v>904</v>
      </c>
      <c r="P47" s="248"/>
      <c r="Q47" s="248"/>
      <c r="R47" s="235"/>
      <c r="S47" s="235"/>
      <c r="T47" s="235"/>
      <c r="U47" s="248"/>
      <c r="V47" s="411" t="str">
        <f t="shared" si="1"/>
        <v/>
      </c>
      <c r="W47" s="236"/>
      <c r="X47" s="398"/>
      <c r="Y47" s="152"/>
      <c r="Z47" s="152"/>
      <c r="AA47" s="233"/>
      <c r="AB47" s="242"/>
      <c r="AC47" s="242"/>
      <c r="AD47" s="284"/>
      <c r="AE47" s="238"/>
      <c r="AF47" s="237" t="str">
        <f t="shared" si="2"/>
        <v/>
      </c>
      <c r="AG47" s="239"/>
      <c r="AH47" s="239"/>
      <c r="AI47" s="239"/>
      <c r="AJ47" s="239"/>
      <c r="AK47" s="240" t="str">
        <f t="shared" si="3"/>
        <v/>
      </c>
      <c r="AL47" s="239"/>
      <c r="AM47" s="239"/>
      <c r="AN47" s="240"/>
      <c r="AO47" s="239"/>
      <c r="AP47" s="239" t="str">
        <f t="shared" si="4"/>
        <v>.</v>
      </c>
      <c r="AQ47" s="282"/>
      <c r="AR47" s="189"/>
      <c r="AS47" s="172"/>
      <c r="AT47" s="158"/>
      <c r="AU47" s="158"/>
      <c r="AV47" s="196"/>
    </row>
    <row r="48" spans="1:48" ht="75.650000000000006" customHeight="1" x14ac:dyDescent="0.25">
      <c r="A48" s="38" t="str">
        <f>MID(E48,FIND("(Q",E48)+1,7)</f>
        <v>Q8e.1.6</v>
      </c>
      <c r="B48" s="38" t="s">
        <v>59</v>
      </c>
      <c r="C48" s="137" t="s">
        <v>468</v>
      </c>
      <c r="D48" s="26" t="s">
        <v>0</v>
      </c>
      <c r="E48" s="562" t="s">
        <v>831</v>
      </c>
      <c r="F48" s="562"/>
      <c r="G48" s="562"/>
      <c r="H48" s="562"/>
      <c r="I48" s="433" t="s">
        <v>554</v>
      </c>
      <c r="J48" s="469"/>
      <c r="K48" s="470"/>
      <c r="L48" s="470"/>
      <c r="M48" s="458"/>
      <c r="N48" s="267" t="s">
        <v>1</v>
      </c>
      <c r="O48" s="429" t="str">
        <f t="shared" si="7"/>
        <v/>
      </c>
      <c r="P48" s="248"/>
      <c r="Q48" s="411"/>
      <c r="R48" s="235"/>
      <c r="S48" s="429"/>
      <c r="T48" s="235"/>
      <c r="U48" s="411"/>
      <c r="V48" s="411" t="str">
        <f t="shared" si="1"/>
        <v>no</v>
      </c>
      <c r="W48" s="236"/>
      <c r="X48" s="398"/>
      <c r="Y48" s="152"/>
      <c r="Z48" s="152"/>
      <c r="AA48" s="233"/>
      <c r="AB48" s="242"/>
      <c r="AC48" s="242"/>
      <c r="AD48" s="237"/>
      <c r="AE48" s="237"/>
      <c r="AF48" s="238" t="str">
        <f t="shared" si="2"/>
        <v/>
      </c>
      <c r="AG48" s="239"/>
      <c r="AH48" s="239"/>
      <c r="AI48" s="283"/>
      <c r="AJ48" s="283"/>
      <c r="AK48" s="240" t="str">
        <f t="shared" si="3"/>
        <v/>
      </c>
      <c r="AL48" s="239"/>
      <c r="AM48" s="239"/>
      <c r="AN48" s="240"/>
      <c r="AO48" s="239"/>
      <c r="AP48" s="239" t="str">
        <f t="shared" si="4"/>
        <v>.</v>
      </c>
      <c r="AQ48" s="282"/>
      <c r="AR48" s="189"/>
      <c r="AS48" s="172"/>
      <c r="AT48" s="158"/>
      <c r="AU48" s="158"/>
      <c r="AV48" s="196"/>
    </row>
    <row r="49" spans="1:48" ht="46.5" customHeight="1" x14ac:dyDescent="0.25">
      <c r="A49" s="38" t="str">
        <f>MID(F49,FIND("(Q",F49)+1,8)</f>
        <v>Q8e.1.6a</v>
      </c>
      <c r="B49" s="38" t="s">
        <v>535</v>
      </c>
      <c r="C49" s="23" t="s">
        <v>469</v>
      </c>
      <c r="D49" s="26"/>
      <c r="E49" s="417"/>
      <c r="F49" s="562" t="s">
        <v>832</v>
      </c>
      <c r="G49" s="562"/>
      <c r="H49" s="562"/>
      <c r="I49" s="433"/>
      <c r="J49" s="420"/>
      <c r="K49" s="467"/>
      <c r="L49" s="467"/>
      <c r="M49" s="468"/>
      <c r="N49" s="267" t="s">
        <v>1212</v>
      </c>
      <c r="O49" s="429" t="str">
        <f t="shared" si="7"/>
        <v>New question introduced in 2023 - Please answer this question for the year of the previous update in Column P</v>
      </c>
      <c r="P49" s="248"/>
      <c r="Q49" s="411"/>
      <c r="R49" s="235"/>
      <c r="S49" s="429"/>
      <c r="T49" s="235"/>
      <c r="U49" s="411"/>
      <c r="V49" s="411" t="str">
        <f t="shared" si="1"/>
        <v>not applicable</v>
      </c>
      <c r="W49" s="236"/>
      <c r="X49" s="398"/>
      <c r="Y49" s="152"/>
      <c r="Z49" s="152"/>
      <c r="AA49" s="233"/>
      <c r="AB49" s="242"/>
      <c r="AC49" s="242"/>
      <c r="AD49" s="237"/>
      <c r="AE49" s="237"/>
      <c r="AF49" s="238" t="str">
        <f t="shared" si="2"/>
        <v/>
      </c>
      <c r="AG49" s="239"/>
      <c r="AH49" s="239"/>
      <c r="AI49" s="239"/>
      <c r="AJ49" s="283"/>
      <c r="AK49" s="240" t="str">
        <f t="shared" si="3"/>
        <v/>
      </c>
      <c r="AL49" s="239"/>
      <c r="AM49" s="239"/>
      <c r="AN49" s="240"/>
      <c r="AO49" s="239"/>
      <c r="AP49" s="239" t="str">
        <f t="shared" si="4"/>
        <v>.</v>
      </c>
      <c r="AQ49" s="282"/>
      <c r="AR49" s="189"/>
      <c r="AS49" s="172"/>
      <c r="AT49" s="158"/>
      <c r="AU49" s="158"/>
      <c r="AV49" s="196"/>
    </row>
    <row r="50" spans="1:48" ht="60" customHeight="1" x14ac:dyDescent="0.25">
      <c r="A50" s="23"/>
      <c r="B50" s="38"/>
      <c r="C50" s="23"/>
      <c r="D50" s="597" t="s">
        <v>706</v>
      </c>
      <c r="E50" s="598"/>
      <c r="F50" s="598"/>
      <c r="G50" s="598"/>
      <c r="H50" s="598"/>
      <c r="I50" s="407" t="s">
        <v>1045</v>
      </c>
      <c r="J50" s="471"/>
      <c r="K50" s="472"/>
      <c r="L50" s="472"/>
      <c r="M50" s="461"/>
      <c r="N50" s="396"/>
      <c r="O50" s="70"/>
      <c r="P50" s="70"/>
      <c r="Q50" s="70"/>
      <c r="R50" s="70"/>
      <c r="S50" s="70"/>
      <c r="T50" s="70"/>
      <c r="U50" s="70"/>
      <c r="V50" s="157"/>
      <c r="W50" s="72"/>
      <c r="X50" s="398"/>
      <c r="Y50" s="152"/>
      <c r="Z50" s="152"/>
      <c r="AA50" s="233"/>
      <c r="AB50" s="241"/>
      <c r="AC50" s="241"/>
      <c r="AD50" s="155"/>
      <c r="AE50" s="157"/>
      <c r="AF50" s="245"/>
      <c r="AG50" s="156"/>
      <c r="AH50" s="157"/>
      <c r="AI50" s="157"/>
      <c r="AJ50" s="157"/>
      <c r="AK50" s="43"/>
      <c r="AL50" s="156"/>
      <c r="AM50" s="156"/>
      <c r="AN50" s="43"/>
      <c r="AO50" s="156"/>
      <c r="AP50" s="156"/>
      <c r="AQ50" s="279"/>
      <c r="AR50" s="189"/>
      <c r="AS50" s="172"/>
      <c r="AT50" s="158"/>
      <c r="AU50" s="158"/>
      <c r="AV50" s="196"/>
    </row>
    <row r="51" spans="1:48" ht="46.5" customHeight="1" x14ac:dyDescent="0.25">
      <c r="A51" s="38" t="str">
        <f t="shared" ref="A51" si="8">MID(E51,FIND("(Q",E51)+1,7)</f>
        <v>Q8e.2.1</v>
      </c>
      <c r="B51" s="38" t="s">
        <v>59</v>
      </c>
      <c r="C51" s="104" t="s">
        <v>988</v>
      </c>
      <c r="D51" s="418"/>
      <c r="E51" s="562" t="s">
        <v>990</v>
      </c>
      <c r="F51" s="562"/>
      <c r="G51" s="562"/>
      <c r="H51" s="562"/>
      <c r="I51" s="407"/>
      <c r="J51" s="471"/>
      <c r="K51" s="472"/>
      <c r="L51" s="472"/>
      <c r="M51" s="461"/>
      <c r="N51" s="267" t="s">
        <v>1</v>
      </c>
      <c r="O51" s="429" t="str">
        <f t="shared" si="7"/>
        <v/>
      </c>
      <c r="P51" s="248"/>
      <c r="Q51" s="248"/>
      <c r="R51" s="235"/>
      <c r="S51" s="235"/>
      <c r="T51" s="235"/>
      <c r="U51" s="248"/>
      <c r="V51" s="411" t="str">
        <f t="shared" si="1"/>
        <v>no</v>
      </c>
      <c r="W51" s="249"/>
      <c r="X51" s="398"/>
      <c r="Y51" s="152"/>
      <c r="Z51" s="152"/>
      <c r="AA51" s="233"/>
      <c r="AB51" s="287"/>
      <c r="AC51" s="287"/>
      <c r="AD51" s="251"/>
      <c r="AE51" s="252"/>
      <c r="AF51" s="238" t="str">
        <f t="shared" si="2"/>
        <v/>
      </c>
      <c r="AG51" s="251"/>
      <c r="AH51" s="251"/>
      <c r="AI51" s="251"/>
      <c r="AJ51" s="251"/>
      <c r="AK51" s="240" t="str">
        <f t="shared" si="3"/>
        <v/>
      </c>
      <c r="AL51" s="251"/>
      <c r="AM51" s="251"/>
      <c r="AN51" s="253"/>
      <c r="AO51" s="251"/>
      <c r="AP51" s="239" t="str">
        <f t="shared" si="4"/>
        <v>.</v>
      </c>
      <c r="AQ51" s="289"/>
      <c r="AR51" s="189"/>
      <c r="AS51" s="172"/>
      <c r="AT51" s="158"/>
      <c r="AU51" s="158"/>
      <c r="AV51" s="196"/>
    </row>
    <row r="52" spans="1:48" ht="26.5" customHeight="1" x14ac:dyDescent="0.25">
      <c r="A52" s="38" t="str">
        <f>MID(E52,FIND("(Q",E52)+1,8)</f>
        <v>Q8e.2.1a</v>
      </c>
      <c r="B52" s="38" t="s">
        <v>88</v>
      </c>
      <c r="C52" s="104" t="s">
        <v>989</v>
      </c>
      <c r="D52" s="418"/>
      <c r="E52" s="564" t="s">
        <v>1027</v>
      </c>
      <c r="F52" s="564"/>
      <c r="G52" s="564"/>
      <c r="H52" s="564"/>
      <c r="I52" s="160"/>
      <c r="J52" s="471"/>
      <c r="K52" s="472"/>
      <c r="L52" s="472"/>
      <c r="M52" s="461"/>
      <c r="N52" s="267" t="s">
        <v>1209</v>
      </c>
      <c r="O52" s="429" t="str">
        <f t="shared" si="7"/>
        <v/>
      </c>
      <c r="P52" s="248"/>
      <c r="Q52" s="248"/>
      <c r="R52" s="235"/>
      <c r="S52" s="235"/>
      <c r="T52" s="235"/>
      <c r="U52" s="248"/>
      <c r="V52" s="411" t="str">
        <f t="shared" si="1"/>
        <v>.</v>
      </c>
      <c r="W52" s="249"/>
      <c r="X52" s="398"/>
      <c r="Y52" s="152"/>
      <c r="Z52" s="152"/>
      <c r="AA52" s="233"/>
      <c r="AB52" s="287"/>
      <c r="AC52" s="287"/>
      <c r="AD52" s="251"/>
      <c r="AE52" s="252"/>
      <c r="AF52" s="238" t="str">
        <f t="shared" si="2"/>
        <v/>
      </c>
      <c r="AG52" s="251"/>
      <c r="AH52" s="251"/>
      <c r="AI52" s="251"/>
      <c r="AJ52" s="251"/>
      <c r="AK52" s="240" t="str">
        <f t="shared" si="3"/>
        <v/>
      </c>
      <c r="AL52" s="251"/>
      <c r="AM52" s="251"/>
      <c r="AN52" s="253"/>
      <c r="AO52" s="251"/>
      <c r="AP52" s="239" t="str">
        <f t="shared" si="4"/>
        <v>.</v>
      </c>
      <c r="AQ52" s="289"/>
      <c r="AR52" s="189"/>
      <c r="AS52" s="172"/>
      <c r="AT52" s="158"/>
      <c r="AU52" s="158"/>
      <c r="AV52" s="196"/>
    </row>
    <row r="53" spans="1:48" ht="240.65" customHeight="1" x14ac:dyDescent="0.25">
      <c r="A53" s="38" t="str">
        <f>MID(E53,FIND("(Q",E53)+1,7)</f>
        <v>Q8e.2.2</v>
      </c>
      <c r="B53" s="38" t="s">
        <v>60</v>
      </c>
      <c r="C53" s="23"/>
      <c r="D53" s="26"/>
      <c r="E53" s="562" t="s">
        <v>991</v>
      </c>
      <c r="F53" s="562"/>
      <c r="G53" s="562"/>
      <c r="H53" s="562"/>
      <c r="I53" s="408" t="s">
        <v>1088</v>
      </c>
      <c r="J53" s="523"/>
      <c r="K53" s="524"/>
      <c r="L53" s="524"/>
      <c r="M53" s="525"/>
      <c r="N53" s="267" t="s">
        <v>0</v>
      </c>
      <c r="O53" s="429" t="str">
        <f t="shared" si="7"/>
        <v>New question introduced in 2023 - Please answer this question for the year of the previous update in Column P</v>
      </c>
      <c r="P53" s="248"/>
      <c r="Q53" s="411"/>
      <c r="R53" s="235"/>
      <c r="S53" s="429"/>
      <c r="T53" s="235"/>
      <c r="U53" s="411"/>
      <c r="V53" s="411" t="str">
        <f t="shared" si="1"/>
        <v/>
      </c>
      <c r="W53" s="236"/>
      <c r="X53" s="398"/>
      <c r="Y53" s="152"/>
      <c r="Z53" s="152"/>
      <c r="AA53" s="233"/>
      <c r="AB53" s="242"/>
      <c r="AC53" s="242"/>
      <c r="AD53" s="237"/>
      <c r="AE53" s="237"/>
      <c r="AF53" s="238" t="str">
        <f t="shared" si="2"/>
        <v/>
      </c>
      <c r="AG53" s="239"/>
      <c r="AH53" s="239"/>
      <c r="AI53" s="239"/>
      <c r="AJ53" s="283"/>
      <c r="AK53" s="240" t="str">
        <f t="shared" si="3"/>
        <v/>
      </c>
      <c r="AL53" s="239"/>
      <c r="AM53" s="239"/>
      <c r="AN53" s="240"/>
      <c r="AO53" s="239"/>
      <c r="AP53" s="239" t="str">
        <f t="shared" si="4"/>
        <v>.</v>
      </c>
      <c r="AQ53" s="282"/>
      <c r="AR53" s="189"/>
      <c r="AS53" s="172"/>
      <c r="AT53" s="158"/>
      <c r="AU53" s="158"/>
      <c r="AV53" s="196"/>
    </row>
    <row r="54" spans="1:48" ht="30.65" customHeight="1" x14ac:dyDescent="0.25">
      <c r="A54" s="38" t="str">
        <f>MID(E54,FIND("(Q",E54)+1,8)</f>
        <v>Q8e.2.2a</v>
      </c>
      <c r="B54" s="38" t="s">
        <v>88</v>
      </c>
      <c r="C54" s="23" t="s">
        <v>465</v>
      </c>
      <c r="D54" s="26"/>
      <c r="E54" s="564" t="s">
        <v>992</v>
      </c>
      <c r="F54" s="564"/>
      <c r="G54" s="564"/>
      <c r="H54" s="564"/>
      <c r="I54" s="408"/>
      <c r="J54" s="420"/>
      <c r="K54" s="467"/>
      <c r="L54" s="467"/>
      <c r="M54" s="468"/>
      <c r="N54" s="267" t="s">
        <v>1209</v>
      </c>
      <c r="O54" s="429" t="str">
        <f t="shared" ref="O54" si="9">IF(OR(B54="NI",B54="N"),"New question introduced in 2023 - Please answer this question for the year of the previous update in Column P",IF(B54="EC","Small changes were made to the question. Take extra care when validating the response in Column N. If necessary, please change your answer in Column P",""))</f>
        <v/>
      </c>
      <c r="P54" s="248"/>
      <c r="Q54" s="411"/>
      <c r="R54" s="235"/>
      <c r="S54" s="429"/>
      <c r="T54" s="235"/>
      <c r="U54" s="411"/>
      <c r="V54" s="411" t="str">
        <f t="shared" si="1"/>
        <v>.</v>
      </c>
      <c r="W54" s="236"/>
      <c r="X54" s="398"/>
      <c r="Y54" s="152"/>
      <c r="Z54" s="152"/>
      <c r="AA54" s="233"/>
      <c r="AB54" s="242"/>
      <c r="AC54" s="242"/>
      <c r="AD54" s="237"/>
      <c r="AE54" s="237"/>
      <c r="AF54" s="238" t="str">
        <f t="shared" si="2"/>
        <v/>
      </c>
      <c r="AG54" s="239"/>
      <c r="AH54" s="239"/>
      <c r="AI54" s="239"/>
      <c r="AJ54" s="239"/>
      <c r="AK54" s="240" t="str">
        <f t="shared" si="3"/>
        <v/>
      </c>
      <c r="AL54" s="239"/>
      <c r="AM54" s="239"/>
      <c r="AN54" s="240"/>
      <c r="AO54" s="239"/>
      <c r="AP54" s="239" t="str">
        <f t="shared" si="4"/>
        <v>.</v>
      </c>
      <c r="AQ54" s="282"/>
      <c r="AR54" s="189"/>
      <c r="AS54" s="172"/>
      <c r="AT54" s="158"/>
      <c r="AU54" s="158"/>
      <c r="AV54" s="196"/>
    </row>
    <row r="55" spans="1:48" ht="214" customHeight="1" x14ac:dyDescent="0.25">
      <c r="A55" s="38" t="str">
        <f>MID(E55,FIND("(Q",E55)+1,7)</f>
        <v>Q8e.2.3</v>
      </c>
      <c r="B55" s="38" t="s">
        <v>59</v>
      </c>
      <c r="C55" s="137" t="s">
        <v>470</v>
      </c>
      <c r="D55" s="26"/>
      <c r="E55" s="562" t="s">
        <v>993</v>
      </c>
      <c r="F55" s="562"/>
      <c r="G55" s="562"/>
      <c r="H55" s="562"/>
      <c r="I55" s="584" t="s">
        <v>1044</v>
      </c>
      <c r="J55" s="473"/>
      <c r="K55" s="474"/>
      <c r="L55" s="474"/>
      <c r="M55" s="475"/>
      <c r="N55" s="267" t="s">
        <v>232</v>
      </c>
      <c r="O55" s="248" t="s">
        <v>902</v>
      </c>
      <c r="P55" s="248"/>
      <c r="Q55" s="411"/>
      <c r="R55" s="235"/>
      <c r="S55" s="429"/>
      <c r="T55" s="235"/>
      <c r="U55" s="411"/>
      <c r="V55" s="411" t="str">
        <f t="shared" si="1"/>
        <v>no restrictions on legal form</v>
      </c>
      <c r="W55" s="236"/>
      <c r="X55" s="398"/>
      <c r="Y55" s="152"/>
      <c r="Z55" s="152"/>
      <c r="AA55" s="233"/>
      <c r="AB55" s="242"/>
      <c r="AC55" s="242"/>
      <c r="AD55" s="237"/>
      <c r="AE55" s="237"/>
      <c r="AF55" s="238" t="str">
        <f t="shared" si="2"/>
        <v/>
      </c>
      <c r="AG55" s="239"/>
      <c r="AH55" s="239"/>
      <c r="AI55" s="283"/>
      <c r="AJ55" s="283"/>
      <c r="AK55" s="240" t="str">
        <f t="shared" si="3"/>
        <v/>
      </c>
      <c r="AL55" s="239"/>
      <c r="AM55" s="239"/>
      <c r="AN55" s="240"/>
      <c r="AO55" s="239"/>
      <c r="AP55" s="239" t="str">
        <f t="shared" si="4"/>
        <v>.</v>
      </c>
      <c r="AQ55" s="282"/>
      <c r="AR55" s="189"/>
      <c r="AS55" s="172"/>
      <c r="AT55" s="158"/>
      <c r="AU55" s="158"/>
      <c r="AV55" s="196"/>
    </row>
    <row r="56" spans="1:48" ht="272.25" customHeight="1" x14ac:dyDescent="0.25">
      <c r="A56" s="38" t="str">
        <f>MID(E56,FIND("(Q",E56)+1,8)</f>
        <v>Q8e.2.3a</v>
      </c>
      <c r="B56" s="38" t="s">
        <v>88</v>
      </c>
      <c r="C56" s="23" t="s">
        <v>471</v>
      </c>
      <c r="D56" s="26"/>
      <c r="E56" s="564" t="s">
        <v>994</v>
      </c>
      <c r="F56" s="564"/>
      <c r="G56" s="564"/>
      <c r="H56" s="564"/>
      <c r="I56" s="584"/>
      <c r="J56" s="476"/>
      <c r="K56" s="477"/>
      <c r="L56" s="477"/>
      <c r="M56" s="463"/>
      <c r="N56" s="267" t="s">
        <v>1209</v>
      </c>
      <c r="O56" s="429" t="str">
        <f t="shared" ref="O56:O63" si="10">IF(OR(B56="NI",B56="N"),"New question introduced in 2023 - Please answer this question for the year of the previous update in Column P",IF(B56="EC","Small changes were made to the question. Take extra care when validating the response in Column N. If necessary, please change your answer in Column P",""))</f>
        <v/>
      </c>
      <c r="P56" s="248"/>
      <c r="Q56" s="411"/>
      <c r="R56" s="235"/>
      <c r="S56" s="429"/>
      <c r="T56" s="235"/>
      <c r="U56" s="411"/>
      <c r="V56" s="411" t="str">
        <f t="shared" si="1"/>
        <v>.</v>
      </c>
      <c r="W56" s="236"/>
      <c r="X56" s="398"/>
      <c r="Y56" s="152"/>
      <c r="Z56" s="152"/>
      <c r="AA56" s="233"/>
      <c r="AB56" s="242"/>
      <c r="AC56" s="242"/>
      <c r="AD56" s="237"/>
      <c r="AE56" s="237"/>
      <c r="AF56" s="238" t="str">
        <f t="shared" si="2"/>
        <v/>
      </c>
      <c r="AG56" s="239"/>
      <c r="AH56" s="239"/>
      <c r="AI56" s="239"/>
      <c r="AJ56" s="239"/>
      <c r="AK56" s="240" t="str">
        <f t="shared" si="3"/>
        <v/>
      </c>
      <c r="AL56" s="239"/>
      <c r="AM56" s="239"/>
      <c r="AN56" s="240"/>
      <c r="AO56" s="239"/>
      <c r="AP56" s="239" t="str">
        <f t="shared" si="4"/>
        <v>.</v>
      </c>
      <c r="AQ56" s="282"/>
      <c r="AR56" s="189"/>
      <c r="AS56" s="172"/>
      <c r="AT56" s="158"/>
      <c r="AU56" s="158"/>
      <c r="AV56" s="196"/>
    </row>
    <row r="57" spans="1:48" ht="120" customHeight="1" x14ac:dyDescent="0.25">
      <c r="A57" s="38" t="str">
        <f>MID(E57,FIND("(Q",E57)+1,7)</f>
        <v>Q8e.2.4</v>
      </c>
      <c r="B57" s="38" t="s">
        <v>59</v>
      </c>
      <c r="C57" s="38" t="s">
        <v>472</v>
      </c>
      <c r="D57" s="26" t="s">
        <v>0</v>
      </c>
      <c r="E57" s="562" t="s">
        <v>995</v>
      </c>
      <c r="F57" s="562"/>
      <c r="G57" s="562"/>
      <c r="H57" s="562"/>
      <c r="I57" s="433" t="s">
        <v>1094</v>
      </c>
      <c r="J57" s="420"/>
      <c r="K57" s="467"/>
      <c r="L57" s="467"/>
      <c r="M57" s="468"/>
      <c r="N57" s="267" t="s">
        <v>734</v>
      </c>
      <c r="O57" s="429" t="str">
        <f t="shared" si="10"/>
        <v/>
      </c>
      <c r="P57" s="248"/>
      <c r="Q57" s="411"/>
      <c r="R57" s="235"/>
      <c r="S57" s="429"/>
      <c r="T57" s="235"/>
      <c r="U57" s="411"/>
      <c r="V57" s="411" t="str">
        <f t="shared" si="1"/>
        <v>yes, up to 100% of the capital</v>
      </c>
      <c r="W57" s="236"/>
      <c r="X57" s="398"/>
      <c r="Y57" s="152"/>
      <c r="Z57" s="152"/>
      <c r="AA57" s="233"/>
      <c r="AB57" s="242"/>
      <c r="AC57" s="242"/>
      <c r="AD57" s="237"/>
      <c r="AE57" s="237"/>
      <c r="AF57" s="238" t="str">
        <f t="shared" si="2"/>
        <v/>
      </c>
      <c r="AG57" s="239"/>
      <c r="AH57" s="239"/>
      <c r="AI57" s="239"/>
      <c r="AJ57" s="283"/>
      <c r="AK57" s="240" t="str">
        <f t="shared" si="3"/>
        <v/>
      </c>
      <c r="AL57" s="239"/>
      <c r="AM57" s="239"/>
      <c r="AN57" s="240"/>
      <c r="AO57" s="239"/>
      <c r="AP57" s="239" t="str">
        <f t="shared" si="4"/>
        <v>.</v>
      </c>
      <c r="AQ57" s="282"/>
      <c r="AR57" s="189"/>
      <c r="AS57" s="172"/>
      <c r="AT57" s="158"/>
      <c r="AU57" s="158"/>
      <c r="AV57" s="196"/>
    </row>
    <row r="58" spans="1:48" ht="46" x14ac:dyDescent="0.25">
      <c r="A58" s="38" t="str">
        <f>MID(E58,FIND("(Q",E58)+1,7)</f>
        <v>Q8e.2.5</v>
      </c>
      <c r="B58" s="38" t="s">
        <v>59</v>
      </c>
      <c r="C58" s="38" t="s">
        <v>473</v>
      </c>
      <c r="D58" s="26"/>
      <c r="E58" s="562" t="s">
        <v>996</v>
      </c>
      <c r="F58" s="562"/>
      <c r="G58" s="562"/>
      <c r="H58" s="562"/>
      <c r="I58" s="433" t="s">
        <v>1095</v>
      </c>
      <c r="J58" s="420"/>
      <c r="K58" s="467"/>
      <c r="L58" s="467"/>
      <c r="M58" s="468"/>
      <c r="N58" s="267" t="s">
        <v>227</v>
      </c>
      <c r="O58" s="429" t="str">
        <f t="shared" si="10"/>
        <v/>
      </c>
      <c r="P58" s="248"/>
      <c r="Q58" s="411"/>
      <c r="R58" s="235"/>
      <c r="S58" s="429"/>
      <c r="T58" s="235"/>
      <c r="U58" s="411"/>
      <c r="V58" s="411" t="str">
        <f t="shared" si="1"/>
        <v>any firm can have an interest in a civil engineering firm that covers more than 49% of the capital</v>
      </c>
      <c r="W58" s="236"/>
      <c r="X58" s="398"/>
      <c r="Y58" s="152"/>
      <c r="Z58" s="152"/>
      <c r="AA58" s="233"/>
      <c r="AB58" s="242"/>
      <c r="AC58" s="242"/>
      <c r="AD58" s="237"/>
      <c r="AE58" s="237"/>
      <c r="AF58" s="238" t="str">
        <f t="shared" si="2"/>
        <v/>
      </c>
      <c r="AG58" s="239"/>
      <c r="AH58" s="239"/>
      <c r="AI58" s="239"/>
      <c r="AJ58" s="283"/>
      <c r="AK58" s="240" t="str">
        <f t="shared" si="3"/>
        <v/>
      </c>
      <c r="AL58" s="239"/>
      <c r="AM58" s="239"/>
      <c r="AN58" s="240"/>
      <c r="AO58" s="239"/>
      <c r="AP58" s="239" t="str">
        <f t="shared" si="4"/>
        <v>.</v>
      </c>
      <c r="AQ58" s="282"/>
      <c r="AR58" s="189"/>
      <c r="AS58" s="172"/>
      <c r="AT58" s="158"/>
      <c r="AU58" s="158"/>
      <c r="AV58" s="196"/>
    </row>
    <row r="59" spans="1:48" ht="29.25" customHeight="1" x14ac:dyDescent="0.25">
      <c r="A59" s="38" t="str">
        <f>MID(E59,FIND("(Q",E59)+1,8)</f>
        <v>Q8e.2.5a</v>
      </c>
      <c r="B59" s="38" t="s">
        <v>88</v>
      </c>
      <c r="C59" s="104" t="s">
        <v>474</v>
      </c>
      <c r="D59" s="26"/>
      <c r="E59" s="564" t="s">
        <v>997</v>
      </c>
      <c r="F59" s="564"/>
      <c r="G59" s="564"/>
      <c r="H59" s="564"/>
      <c r="I59" s="414"/>
      <c r="J59" s="469"/>
      <c r="K59" s="470"/>
      <c r="L59" s="470"/>
      <c r="M59" s="458"/>
      <c r="N59" s="267" t="s">
        <v>1209</v>
      </c>
      <c r="O59" s="429" t="str">
        <f t="shared" si="10"/>
        <v/>
      </c>
      <c r="P59" s="248"/>
      <c r="Q59" s="411"/>
      <c r="R59" s="235"/>
      <c r="S59" s="429"/>
      <c r="T59" s="235"/>
      <c r="U59" s="411"/>
      <c r="V59" s="411" t="str">
        <f t="shared" si="1"/>
        <v>.</v>
      </c>
      <c r="W59" s="236"/>
      <c r="X59" s="398"/>
      <c r="Y59" s="152"/>
      <c r="Z59" s="152"/>
      <c r="AA59" s="233"/>
      <c r="AB59" s="242"/>
      <c r="AC59" s="242"/>
      <c r="AD59" s="237"/>
      <c r="AE59" s="237"/>
      <c r="AF59" s="238" t="str">
        <f t="shared" si="2"/>
        <v/>
      </c>
      <c r="AG59" s="239"/>
      <c r="AH59" s="239"/>
      <c r="AI59" s="239"/>
      <c r="AJ59" s="239"/>
      <c r="AK59" s="240" t="str">
        <f t="shared" si="3"/>
        <v/>
      </c>
      <c r="AL59" s="239"/>
      <c r="AM59" s="239"/>
      <c r="AN59" s="240"/>
      <c r="AO59" s="239"/>
      <c r="AP59" s="239" t="str">
        <f t="shared" si="4"/>
        <v>.</v>
      </c>
      <c r="AQ59" s="282"/>
      <c r="AR59" s="189"/>
      <c r="AS59" s="172"/>
      <c r="AT59" s="158"/>
      <c r="AU59" s="158"/>
      <c r="AV59" s="196"/>
    </row>
    <row r="60" spans="1:48" ht="89.25" customHeight="1" x14ac:dyDescent="0.25">
      <c r="A60" s="38" t="str">
        <f>MID(E60,FIND("(Q",E60)+1,7)</f>
        <v>Q8e.2.6</v>
      </c>
      <c r="B60" s="38" t="s">
        <v>59</v>
      </c>
      <c r="C60" s="104" t="s">
        <v>475</v>
      </c>
      <c r="D60" s="26"/>
      <c r="E60" s="562" t="s">
        <v>1206</v>
      </c>
      <c r="F60" s="562"/>
      <c r="G60" s="562"/>
      <c r="H60" s="562"/>
      <c r="I60" s="434" t="s">
        <v>1096</v>
      </c>
      <c r="J60" s="469"/>
      <c r="K60" s="470"/>
      <c r="L60" s="470"/>
      <c r="M60" s="458"/>
      <c r="N60" s="267" t="s">
        <v>737</v>
      </c>
      <c r="O60" s="429" t="str">
        <f t="shared" si="10"/>
        <v/>
      </c>
      <c r="P60" s="248"/>
      <c r="Q60" s="411"/>
      <c r="R60" s="235"/>
      <c r="S60" s="429"/>
      <c r="T60" s="235"/>
      <c r="U60" s="411"/>
      <c r="V60" s="411" t="str">
        <f t="shared" si="1"/>
        <v>yes, up to 100% of the voting rights</v>
      </c>
      <c r="W60" s="236"/>
      <c r="X60" s="398"/>
      <c r="Y60" s="152"/>
      <c r="Z60" s="152"/>
      <c r="AA60" s="233"/>
      <c r="AB60" s="242"/>
      <c r="AC60" s="242"/>
      <c r="AD60" s="237"/>
      <c r="AE60" s="237"/>
      <c r="AF60" s="238" t="str">
        <f t="shared" si="2"/>
        <v/>
      </c>
      <c r="AG60" s="239"/>
      <c r="AH60" s="239"/>
      <c r="AI60" s="239"/>
      <c r="AJ60" s="283"/>
      <c r="AK60" s="240" t="str">
        <f t="shared" si="3"/>
        <v/>
      </c>
      <c r="AL60" s="239"/>
      <c r="AM60" s="239"/>
      <c r="AN60" s="240"/>
      <c r="AO60" s="239"/>
      <c r="AP60" s="239" t="str">
        <f t="shared" si="4"/>
        <v>.</v>
      </c>
      <c r="AQ60" s="282"/>
      <c r="AR60" s="189"/>
      <c r="AS60" s="172"/>
      <c r="AT60" s="158"/>
      <c r="AU60" s="158"/>
      <c r="AV60" s="196"/>
    </row>
    <row r="61" spans="1:48" ht="41.5" customHeight="1" x14ac:dyDescent="0.25">
      <c r="A61" s="38" t="str">
        <f>MID(E61,FIND("(Q",E61)+1,7)</f>
        <v>Q8e.2.7</v>
      </c>
      <c r="B61" s="38" t="s">
        <v>59</v>
      </c>
      <c r="C61" s="104" t="s">
        <v>476</v>
      </c>
      <c r="D61" s="26"/>
      <c r="E61" s="562" t="s">
        <v>998</v>
      </c>
      <c r="F61" s="562"/>
      <c r="G61" s="562"/>
      <c r="H61" s="562"/>
      <c r="I61" s="434" t="s">
        <v>1097</v>
      </c>
      <c r="J61" s="469"/>
      <c r="K61" s="470"/>
      <c r="L61" s="470"/>
      <c r="M61" s="458"/>
      <c r="N61" s="267" t="s">
        <v>222</v>
      </c>
      <c r="O61" s="429" t="str">
        <f t="shared" si="10"/>
        <v/>
      </c>
      <c r="P61" s="248"/>
      <c r="Q61" s="411"/>
      <c r="R61" s="235"/>
      <c r="S61" s="429"/>
      <c r="T61" s="235"/>
      <c r="U61" s="411"/>
      <c r="V61" s="411" t="str">
        <f t="shared" si="1"/>
        <v>any firm can have more than 49% of voting rights in a civil engineering firm</v>
      </c>
      <c r="W61" s="236"/>
      <c r="X61" s="398"/>
      <c r="Y61" s="152"/>
      <c r="Z61" s="152"/>
      <c r="AA61" s="233"/>
      <c r="AB61" s="242"/>
      <c r="AC61" s="242"/>
      <c r="AD61" s="237"/>
      <c r="AE61" s="237"/>
      <c r="AF61" s="238" t="str">
        <f t="shared" si="2"/>
        <v/>
      </c>
      <c r="AG61" s="239"/>
      <c r="AH61" s="239"/>
      <c r="AI61" s="239"/>
      <c r="AJ61" s="283"/>
      <c r="AK61" s="240" t="str">
        <f t="shared" si="3"/>
        <v/>
      </c>
      <c r="AL61" s="239"/>
      <c r="AM61" s="239"/>
      <c r="AN61" s="240"/>
      <c r="AO61" s="239"/>
      <c r="AP61" s="239" t="str">
        <f t="shared" si="4"/>
        <v>.</v>
      </c>
      <c r="AQ61" s="282"/>
      <c r="AR61" s="189"/>
      <c r="AS61" s="172"/>
      <c r="AT61" s="158"/>
      <c r="AU61" s="158"/>
      <c r="AV61" s="196"/>
    </row>
    <row r="62" spans="1:48" ht="31.5" customHeight="1" x14ac:dyDescent="0.25">
      <c r="A62" s="38" t="str">
        <f>MID(E62,FIND("(Q",E62)+1,8)</f>
        <v>Q8e.2.7a</v>
      </c>
      <c r="B62" s="38" t="s">
        <v>88</v>
      </c>
      <c r="C62" s="104" t="s">
        <v>477</v>
      </c>
      <c r="D62" s="26"/>
      <c r="E62" s="564" t="s">
        <v>999</v>
      </c>
      <c r="F62" s="564"/>
      <c r="G62" s="564"/>
      <c r="H62" s="564"/>
      <c r="I62" s="434"/>
      <c r="J62" s="469"/>
      <c r="K62" s="470"/>
      <c r="L62" s="470"/>
      <c r="M62" s="458"/>
      <c r="N62" s="267" t="s">
        <v>1209</v>
      </c>
      <c r="O62" s="429" t="str">
        <f t="shared" si="10"/>
        <v/>
      </c>
      <c r="P62" s="248"/>
      <c r="Q62" s="411"/>
      <c r="R62" s="235"/>
      <c r="S62" s="429"/>
      <c r="T62" s="235"/>
      <c r="U62" s="411"/>
      <c r="V62" s="411" t="str">
        <f t="shared" si="1"/>
        <v>.</v>
      </c>
      <c r="W62" s="236"/>
      <c r="X62" s="398"/>
      <c r="Y62" s="152"/>
      <c r="Z62" s="152"/>
      <c r="AA62" s="233"/>
      <c r="AB62" s="242"/>
      <c r="AC62" s="242"/>
      <c r="AD62" s="237"/>
      <c r="AE62" s="237"/>
      <c r="AF62" s="238" t="str">
        <f t="shared" si="2"/>
        <v/>
      </c>
      <c r="AG62" s="239"/>
      <c r="AH62" s="239"/>
      <c r="AI62" s="239"/>
      <c r="AJ62" s="239"/>
      <c r="AK62" s="240" t="str">
        <f t="shared" si="3"/>
        <v/>
      </c>
      <c r="AL62" s="239"/>
      <c r="AM62" s="239"/>
      <c r="AN62" s="240"/>
      <c r="AO62" s="239"/>
      <c r="AP62" s="239" t="str">
        <f t="shared" si="4"/>
        <v>.</v>
      </c>
      <c r="AQ62" s="282"/>
      <c r="AR62" s="189"/>
      <c r="AS62" s="172"/>
      <c r="AT62" s="158"/>
      <c r="AU62" s="158"/>
      <c r="AV62" s="196"/>
    </row>
    <row r="63" spans="1:48" ht="39" customHeight="1" x14ac:dyDescent="0.25">
      <c r="A63" s="38" t="str">
        <f>MID(E63,FIND("(Q",E63)+1,7)</f>
        <v>Q8e.2.8</v>
      </c>
      <c r="B63" s="38" t="s">
        <v>59</v>
      </c>
      <c r="C63" s="137" t="s">
        <v>478</v>
      </c>
      <c r="D63" s="26" t="s">
        <v>0</v>
      </c>
      <c r="E63" s="562" t="s">
        <v>1000</v>
      </c>
      <c r="F63" s="562"/>
      <c r="G63" s="562"/>
      <c r="H63" s="562"/>
      <c r="I63" s="637" t="s">
        <v>1064</v>
      </c>
      <c r="J63" s="396"/>
      <c r="K63" s="304"/>
      <c r="L63" s="304"/>
      <c r="M63" s="159"/>
      <c r="N63" s="267" t="s">
        <v>1</v>
      </c>
      <c r="O63" s="429" t="str">
        <f t="shared" si="10"/>
        <v/>
      </c>
      <c r="P63" s="248"/>
      <c r="Q63" s="411"/>
      <c r="R63" s="235"/>
      <c r="S63" s="429"/>
      <c r="T63" s="235"/>
      <c r="U63" s="411"/>
      <c r="V63" s="411" t="str">
        <f t="shared" si="1"/>
        <v>no</v>
      </c>
      <c r="W63" s="236"/>
      <c r="X63" s="398"/>
      <c r="Y63" s="152"/>
      <c r="Z63" s="152"/>
      <c r="AA63" s="233"/>
      <c r="AB63" s="242"/>
      <c r="AC63" s="242"/>
      <c r="AD63" s="237"/>
      <c r="AE63" s="237"/>
      <c r="AF63" s="238" t="str">
        <f t="shared" si="2"/>
        <v/>
      </c>
      <c r="AG63" s="239"/>
      <c r="AH63" s="239"/>
      <c r="AI63" s="283"/>
      <c r="AJ63" s="283"/>
      <c r="AK63" s="240" t="str">
        <f t="shared" si="3"/>
        <v/>
      </c>
      <c r="AL63" s="239"/>
      <c r="AM63" s="239"/>
      <c r="AN63" s="240"/>
      <c r="AO63" s="239"/>
      <c r="AP63" s="239" t="str">
        <f t="shared" si="4"/>
        <v>.</v>
      </c>
      <c r="AQ63" s="282"/>
      <c r="AR63" s="194"/>
      <c r="AS63" s="163"/>
      <c r="AT63" s="154"/>
      <c r="AU63" s="154"/>
      <c r="AV63" s="74"/>
    </row>
    <row r="64" spans="1:48" ht="24" customHeight="1" x14ac:dyDescent="0.25">
      <c r="A64" s="38"/>
      <c r="B64" s="38"/>
      <c r="C64" s="23"/>
      <c r="D64" s="26"/>
      <c r="E64" s="14"/>
      <c r="F64" s="619" t="s">
        <v>1001</v>
      </c>
      <c r="G64" s="619"/>
      <c r="H64" s="619"/>
      <c r="I64" s="637"/>
      <c r="J64" s="420"/>
      <c r="K64" s="467"/>
      <c r="L64" s="467"/>
      <c r="M64" s="468"/>
      <c r="N64" s="396"/>
      <c r="O64" s="41"/>
      <c r="P64" s="41"/>
      <c r="Q64" s="41"/>
      <c r="R64" s="41"/>
      <c r="S64" s="41"/>
      <c r="T64" s="41"/>
      <c r="U64" s="41"/>
      <c r="V64" s="157"/>
      <c r="W64" s="72"/>
      <c r="X64" s="398"/>
      <c r="Y64" s="152"/>
      <c r="Z64" s="152"/>
      <c r="AA64" s="233"/>
      <c r="AB64" s="368"/>
      <c r="AC64" s="241"/>
      <c r="AD64" s="43"/>
      <c r="AE64" s="157"/>
      <c r="AF64" s="246"/>
      <c r="AG64" s="156"/>
      <c r="AH64" s="157"/>
      <c r="AI64" s="157"/>
      <c r="AJ64" s="157"/>
      <c r="AK64" s="43"/>
      <c r="AL64" s="156"/>
      <c r="AM64" s="156"/>
      <c r="AN64" s="43"/>
      <c r="AO64" s="156"/>
      <c r="AP64" s="156"/>
      <c r="AQ64" s="279"/>
      <c r="AR64" s="189"/>
      <c r="AS64" s="172"/>
      <c r="AT64" s="158"/>
      <c r="AU64" s="158"/>
      <c r="AV64" s="196"/>
    </row>
    <row r="65" spans="1:48" ht="32.15" customHeight="1" x14ac:dyDescent="0.25">
      <c r="A65" s="38" t="str">
        <f>MID(F$64,FIND("(Q",F$64)+1,8)&amp;"_i"</f>
        <v>Q8e.2.8a_i</v>
      </c>
      <c r="B65" s="38" t="s">
        <v>59</v>
      </c>
      <c r="C65" s="137" t="s">
        <v>479</v>
      </c>
      <c r="D65" s="26" t="s">
        <v>0</v>
      </c>
      <c r="E65" s="14" t="s">
        <v>0</v>
      </c>
      <c r="F65" s="419"/>
      <c r="G65" s="593" t="s">
        <v>172</v>
      </c>
      <c r="H65" s="593"/>
      <c r="I65" s="637"/>
      <c r="J65" s="420"/>
      <c r="K65" s="467"/>
      <c r="L65" s="467"/>
      <c r="M65" s="468"/>
      <c r="N65" s="267" t="s">
        <v>1212</v>
      </c>
      <c r="O65" s="429" t="str">
        <f t="shared" ref="O65:O75" si="11">IF(OR(B65="NI",B65="N"),"New question introduced in 2023 - Please answer this question for the year of the previous update in Column P",IF(B65="EC","Small changes were made to the question. Take extra care when validating the response in Column N. If necessary, please change your answer in Column P",""))</f>
        <v/>
      </c>
      <c r="P65" s="248"/>
      <c r="Q65" s="411"/>
      <c r="R65" s="235"/>
      <c r="S65" s="429"/>
      <c r="T65" s="235"/>
      <c r="U65" s="411"/>
      <c r="V65" s="411" t="str">
        <f t="shared" si="1"/>
        <v>not applicable</v>
      </c>
      <c r="W65" s="236"/>
      <c r="X65" s="398"/>
      <c r="Y65" s="152"/>
      <c r="Z65" s="152"/>
      <c r="AA65" s="233"/>
      <c r="AB65" s="242"/>
      <c r="AC65" s="242"/>
      <c r="AD65" s="237"/>
      <c r="AE65" s="237"/>
      <c r="AF65" s="238" t="str">
        <f t="shared" si="2"/>
        <v/>
      </c>
      <c r="AG65" s="239"/>
      <c r="AH65" s="239"/>
      <c r="AI65" s="283"/>
      <c r="AJ65" s="283"/>
      <c r="AK65" s="240" t="str">
        <f t="shared" si="3"/>
        <v/>
      </c>
      <c r="AL65" s="239"/>
      <c r="AM65" s="239"/>
      <c r="AN65" s="240"/>
      <c r="AO65" s="239"/>
      <c r="AP65" s="239" t="str">
        <f t="shared" si="4"/>
        <v>.</v>
      </c>
      <c r="AQ65" s="282"/>
      <c r="AR65" s="189"/>
      <c r="AS65" s="172"/>
      <c r="AT65" s="158"/>
      <c r="AU65" s="158"/>
      <c r="AV65" s="196"/>
    </row>
    <row r="66" spans="1:48" ht="32.15" customHeight="1" x14ac:dyDescent="0.25">
      <c r="A66" s="38" t="str">
        <f>MID(F$64,FIND("(Q",F$64)+1,8)&amp;"_ii"</f>
        <v>Q8e.2.8a_ii</v>
      </c>
      <c r="B66" s="38" t="s">
        <v>59</v>
      </c>
      <c r="C66" s="137" t="s">
        <v>480</v>
      </c>
      <c r="D66" s="26" t="s">
        <v>0</v>
      </c>
      <c r="E66" s="14" t="s">
        <v>0</v>
      </c>
      <c r="F66" s="419"/>
      <c r="G66" s="593" t="s">
        <v>179</v>
      </c>
      <c r="H66" s="593"/>
      <c r="I66" s="637"/>
      <c r="J66" s="420"/>
      <c r="K66" s="467"/>
      <c r="L66" s="467"/>
      <c r="M66" s="468"/>
      <c r="N66" s="267" t="s">
        <v>1212</v>
      </c>
      <c r="O66" s="429" t="str">
        <f t="shared" si="11"/>
        <v/>
      </c>
      <c r="P66" s="248"/>
      <c r="Q66" s="411"/>
      <c r="R66" s="235"/>
      <c r="S66" s="429"/>
      <c r="T66" s="235"/>
      <c r="U66" s="411"/>
      <c r="V66" s="411" t="str">
        <f t="shared" si="1"/>
        <v>not applicable</v>
      </c>
      <c r="W66" s="236"/>
      <c r="X66" s="398"/>
      <c r="Y66" s="152"/>
      <c r="Z66" s="152"/>
      <c r="AA66" s="233"/>
      <c r="AB66" s="242"/>
      <c r="AC66" s="242"/>
      <c r="AD66" s="237"/>
      <c r="AE66" s="237"/>
      <c r="AF66" s="238" t="str">
        <f t="shared" si="2"/>
        <v/>
      </c>
      <c r="AG66" s="239"/>
      <c r="AH66" s="239"/>
      <c r="AI66" s="283"/>
      <c r="AJ66" s="283"/>
      <c r="AK66" s="240" t="str">
        <f t="shared" si="3"/>
        <v/>
      </c>
      <c r="AL66" s="239"/>
      <c r="AM66" s="239"/>
      <c r="AN66" s="240"/>
      <c r="AO66" s="239"/>
      <c r="AP66" s="239" t="str">
        <f t="shared" si="4"/>
        <v>.</v>
      </c>
      <c r="AQ66" s="282"/>
      <c r="AR66" s="189"/>
      <c r="AS66" s="172"/>
      <c r="AT66" s="158"/>
      <c r="AU66" s="158"/>
      <c r="AV66" s="196"/>
    </row>
    <row r="67" spans="1:48" ht="32.15" customHeight="1" x14ac:dyDescent="0.25">
      <c r="A67" s="38" t="str">
        <f>MID(F$64,FIND("(Q",F$64)+1,8)&amp;"_iii"</f>
        <v>Q8e.2.8a_iii</v>
      </c>
      <c r="B67" s="38" t="s">
        <v>59</v>
      </c>
      <c r="C67" s="137" t="s">
        <v>481</v>
      </c>
      <c r="D67" s="26" t="s">
        <v>0</v>
      </c>
      <c r="E67" s="14" t="s">
        <v>0</v>
      </c>
      <c r="F67" s="419"/>
      <c r="G67" s="593" t="s">
        <v>180</v>
      </c>
      <c r="H67" s="593"/>
      <c r="I67" s="637"/>
      <c r="J67" s="420"/>
      <c r="K67" s="467"/>
      <c r="L67" s="467"/>
      <c r="M67" s="468"/>
      <c r="N67" s="267" t="s">
        <v>1212</v>
      </c>
      <c r="O67" s="429" t="str">
        <f t="shared" si="11"/>
        <v/>
      </c>
      <c r="P67" s="248"/>
      <c r="Q67" s="411"/>
      <c r="R67" s="235"/>
      <c r="S67" s="429"/>
      <c r="T67" s="235"/>
      <c r="U67" s="411"/>
      <c r="V67" s="411" t="str">
        <f t="shared" si="1"/>
        <v>not applicable</v>
      </c>
      <c r="W67" s="236"/>
      <c r="X67" s="398"/>
      <c r="Y67" s="152"/>
      <c r="Z67" s="152"/>
      <c r="AA67" s="233"/>
      <c r="AB67" s="242"/>
      <c r="AC67" s="242"/>
      <c r="AD67" s="237"/>
      <c r="AE67" s="237"/>
      <c r="AF67" s="238" t="str">
        <f t="shared" si="2"/>
        <v/>
      </c>
      <c r="AG67" s="239"/>
      <c r="AH67" s="239"/>
      <c r="AI67" s="283"/>
      <c r="AJ67" s="283"/>
      <c r="AK67" s="240" t="str">
        <f t="shared" si="3"/>
        <v/>
      </c>
      <c r="AL67" s="239"/>
      <c r="AM67" s="239"/>
      <c r="AN67" s="240"/>
      <c r="AO67" s="239"/>
      <c r="AP67" s="239" t="str">
        <f t="shared" si="4"/>
        <v>.</v>
      </c>
      <c r="AQ67" s="282"/>
      <c r="AR67" s="189"/>
      <c r="AS67" s="173"/>
      <c r="AT67" s="73"/>
      <c r="AU67" s="158"/>
      <c r="AV67" s="196"/>
    </row>
    <row r="68" spans="1:48" ht="32.15" customHeight="1" x14ac:dyDescent="0.25">
      <c r="A68" s="38" t="str">
        <f>MID(F$64,FIND("(Q",F$64)+1,8)&amp;"_iv"</f>
        <v>Q8e.2.8a_iv</v>
      </c>
      <c r="B68" s="38" t="s">
        <v>59</v>
      </c>
      <c r="C68" s="137" t="s">
        <v>482</v>
      </c>
      <c r="D68" s="26" t="s">
        <v>0</v>
      </c>
      <c r="E68" s="14" t="s">
        <v>0</v>
      </c>
      <c r="F68" s="419"/>
      <c r="G68" s="593" t="s">
        <v>181</v>
      </c>
      <c r="H68" s="593"/>
      <c r="I68" s="637"/>
      <c r="J68" s="420"/>
      <c r="K68" s="467"/>
      <c r="L68" s="467"/>
      <c r="M68" s="468"/>
      <c r="N68" s="267" t="s">
        <v>1212</v>
      </c>
      <c r="O68" s="429" t="str">
        <f t="shared" si="11"/>
        <v/>
      </c>
      <c r="P68" s="248"/>
      <c r="Q68" s="411"/>
      <c r="R68" s="235"/>
      <c r="S68" s="429"/>
      <c r="T68" s="235"/>
      <c r="U68" s="411"/>
      <c r="V68" s="411" t="str">
        <f t="shared" si="1"/>
        <v>not applicable</v>
      </c>
      <c r="W68" s="236"/>
      <c r="X68" s="398"/>
      <c r="Y68" s="152"/>
      <c r="Z68" s="152"/>
      <c r="AA68" s="233"/>
      <c r="AB68" s="242"/>
      <c r="AC68" s="242"/>
      <c r="AD68" s="237"/>
      <c r="AE68" s="237"/>
      <c r="AF68" s="238" t="str">
        <f t="shared" si="2"/>
        <v/>
      </c>
      <c r="AG68" s="239"/>
      <c r="AH68" s="239"/>
      <c r="AI68" s="283"/>
      <c r="AJ68" s="283"/>
      <c r="AK68" s="240" t="str">
        <f t="shared" si="3"/>
        <v/>
      </c>
      <c r="AL68" s="239"/>
      <c r="AM68" s="239"/>
      <c r="AN68" s="240"/>
      <c r="AO68" s="239"/>
      <c r="AP68" s="239" t="str">
        <f t="shared" si="4"/>
        <v>.</v>
      </c>
      <c r="AQ68" s="282"/>
      <c r="AR68" s="189"/>
      <c r="AS68" s="173"/>
      <c r="AT68" s="73"/>
      <c r="AU68" s="158"/>
      <c r="AV68" s="196"/>
    </row>
    <row r="69" spans="1:48" ht="32.15" customHeight="1" x14ac:dyDescent="0.25">
      <c r="A69" s="38" t="str">
        <f>MID(F$64,FIND("(Q",F$64)+1,8)&amp;"_v"</f>
        <v>Q8e.2.8a_v</v>
      </c>
      <c r="B69" s="38" t="s">
        <v>59</v>
      </c>
      <c r="C69" s="137" t="s">
        <v>483</v>
      </c>
      <c r="D69" s="26" t="s">
        <v>0</v>
      </c>
      <c r="E69" s="14" t="s">
        <v>0</v>
      </c>
      <c r="F69" s="419"/>
      <c r="G69" s="593" t="s">
        <v>176</v>
      </c>
      <c r="H69" s="593"/>
      <c r="I69" s="637"/>
      <c r="J69" s="420"/>
      <c r="K69" s="467"/>
      <c r="L69" s="467"/>
      <c r="M69" s="468"/>
      <c r="N69" s="267" t="s">
        <v>1212</v>
      </c>
      <c r="O69" s="429" t="str">
        <f t="shared" si="11"/>
        <v/>
      </c>
      <c r="P69" s="248"/>
      <c r="Q69" s="411"/>
      <c r="R69" s="235"/>
      <c r="S69" s="429"/>
      <c r="T69" s="235"/>
      <c r="U69" s="411"/>
      <c r="V69" s="411" t="str">
        <f t="shared" si="1"/>
        <v>not applicable</v>
      </c>
      <c r="W69" s="236"/>
      <c r="X69" s="398"/>
      <c r="Y69" s="152"/>
      <c r="Z69" s="152"/>
      <c r="AA69" s="233"/>
      <c r="AB69" s="242"/>
      <c r="AC69" s="242"/>
      <c r="AD69" s="237"/>
      <c r="AE69" s="237"/>
      <c r="AF69" s="238" t="str">
        <f t="shared" si="2"/>
        <v/>
      </c>
      <c r="AG69" s="239"/>
      <c r="AH69" s="239"/>
      <c r="AI69" s="283"/>
      <c r="AJ69" s="283"/>
      <c r="AK69" s="240" t="str">
        <f t="shared" si="3"/>
        <v/>
      </c>
      <c r="AL69" s="239"/>
      <c r="AM69" s="239"/>
      <c r="AN69" s="240"/>
      <c r="AO69" s="239"/>
      <c r="AP69" s="239" t="str">
        <f t="shared" si="4"/>
        <v>.</v>
      </c>
      <c r="AQ69" s="282"/>
      <c r="AR69" s="189"/>
      <c r="AS69" s="173"/>
      <c r="AT69" s="73"/>
      <c r="AU69" s="158"/>
      <c r="AV69" s="196"/>
    </row>
    <row r="70" spans="1:48" ht="32.15" customHeight="1" x14ac:dyDescent="0.25">
      <c r="A70" s="38" t="str">
        <f>MID(F$64,FIND("(Q",F$64)+1,8)&amp;"_vi"</f>
        <v>Q8e.2.8a_vi</v>
      </c>
      <c r="B70" s="38" t="s">
        <v>59</v>
      </c>
      <c r="C70" s="137" t="s">
        <v>484</v>
      </c>
      <c r="D70" s="26" t="s">
        <v>0</v>
      </c>
      <c r="E70" s="14" t="s">
        <v>0</v>
      </c>
      <c r="F70" s="419"/>
      <c r="G70" s="593" t="s">
        <v>182</v>
      </c>
      <c r="H70" s="593"/>
      <c r="I70" s="637"/>
      <c r="J70" s="420"/>
      <c r="K70" s="467"/>
      <c r="L70" s="467"/>
      <c r="M70" s="468"/>
      <c r="N70" s="267" t="s">
        <v>1212</v>
      </c>
      <c r="O70" s="429" t="str">
        <f t="shared" si="11"/>
        <v/>
      </c>
      <c r="P70" s="248"/>
      <c r="Q70" s="411"/>
      <c r="R70" s="235"/>
      <c r="S70" s="429"/>
      <c r="T70" s="235"/>
      <c r="U70" s="411"/>
      <c r="V70" s="411" t="str">
        <f t="shared" si="1"/>
        <v>not applicable</v>
      </c>
      <c r="W70" s="236"/>
      <c r="X70" s="398"/>
      <c r="Y70" s="152"/>
      <c r="Z70" s="152"/>
      <c r="AA70" s="233"/>
      <c r="AB70" s="242"/>
      <c r="AC70" s="242"/>
      <c r="AD70" s="237"/>
      <c r="AE70" s="237"/>
      <c r="AF70" s="238" t="str">
        <f t="shared" si="2"/>
        <v/>
      </c>
      <c r="AG70" s="239"/>
      <c r="AH70" s="239"/>
      <c r="AI70" s="283"/>
      <c r="AJ70" s="283"/>
      <c r="AK70" s="240" t="str">
        <f t="shared" si="3"/>
        <v/>
      </c>
      <c r="AL70" s="239"/>
      <c r="AM70" s="239"/>
      <c r="AN70" s="240"/>
      <c r="AO70" s="239"/>
      <c r="AP70" s="239" t="str">
        <f t="shared" si="4"/>
        <v>.</v>
      </c>
      <c r="AQ70" s="282"/>
      <c r="AR70" s="189"/>
      <c r="AS70" s="173"/>
      <c r="AT70" s="73"/>
      <c r="AU70" s="158"/>
      <c r="AV70" s="196"/>
    </row>
    <row r="71" spans="1:48" ht="32.25" customHeight="1" x14ac:dyDescent="0.25">
      <c r="A71" s="38" t="str">
        <f>MID(F71,FIND("(Q",F71)+1,8)</f>
        <v>Q8e.2.8b</v>
      </c>
      <c r="B71" s="38" t="s">
        <v>88</v>
      </c>
      <c r="C71" s="23" t="s">
        <v>485</v>
      </c>
      <c r="D71" s="26"/>
      <c r="E71" s="14"/>
      <c r="F71" s="564" t="s">
        <v>1002</v>
      </c>
      <c r="G71" s="564"/>
      <c r="H71" s="564"/>
      <c r="I71" s="637"/>
      <c r="J71" s="420"/>
      <c r="K71" s="467"/>
      <c r="L71" s="467"/>
      <c r="M71" s="468"/>
      <c r="N71" s="267" t="s">
        <v>1209</v>
      </c>
      <c r="O71" s="429" t="str">
        <f t="shared" si="11"/>
        <v/>
      </c>
      <c r="P71" s="248"/>
      <c r="Q71" s="411"/>
      <c r="R71" s="235"/>
      <c r="S71" s="429"/>
      <c r="T71" s="235"/>
      <c r="U71" s="411"/>
      <c r="V71" s="411" t="str">
        <f t="shared" si="1"/>
        <v>.</v>
      </c>
      <c r="W71" s="236"/>
      <c r="X71" s="398"/>
      <c r="Y71" s="152"/>
      <c r="Z71" s="152"/>
      <c r="AA71" s="233"/>
      <c r="AB71" s="242"/>
      <c r="AC71" s="242"/>
      <c r="AD71" s="237"/>
      <c r="AE71" s="237"/>
      <c r="AF71" s="238" t="str">
        <f t="shared" si="2"/>
        <v/>
      </c>
      <c r="AG71" s="239"/>
      <c r="AH71" s="239"/>
      <c r="AI71" s="239"/>
      <c r="AJ71" s="239"/>
      <c r="AK71" s="240" t="str">
        <f t="shared" si="3"/>
        <v/>
      </c>
      <c r="AL71" s="239"/>
      <c r="AM71" s="239"/>
      <c r="AN71" s="240"/>
      <c r="AO71" s="239"/>
      <c r="AP71" s="239" t="str">
        <f t="shared" si="4"/>
        <v>.</v>
      </c>
      <c r="AQ71" s="282"/>
      <c r="AR71" s="189"/>
      <c r="AS71" s="173"/>
      <c r="AT71" s="73"/>
      <c r="AU71" s="158"/>
      <c r="AV71" s="196"/>
    </row>
    <row r="72" spans="1:48" ht="73.5" customHeight="1" x14ac:dyDescent="0.25">
      <c r="A72" s="38" t="str">
        <f>MID(E72,FIND("(Q",E72)+1,7)</f>
        <v>Q8e.2.9</v>
      </c>
      <c r="B72" s="38" t="s">
        <v>59</v>
      </c>
      <c r="C72" s="137" t="s">
        <v>486</v>
      </c>
      <c r="D72" s="26" t="s">
        <v>0</v>
      </c>
      <c r="E72" s="562" t="s">
        <v>1003</v>
      </c>
      <c r="F72" s="562"/>
      <c r="G72" s="562"/>
      <c r="H72" s="562"/>
      <c r="I72" s="433" t="s">
        <v>1048</v>
      </c>
      <c r="J72" s="420"/>
      <c r="K72" s="467"/>
      <c r="L72" s="467"/>
      <c r="M72" s="468"/>
      <c r="N72" s="267" t="s">
        <v>79</v>
      </c>
      <c r="O72" s="429" t="str">
        <f t="shared" si="11"/>
        <v/>
      </c>
      <c r="P72" s="248"/>
      <c r="Q72" s="411"/>
      <c r="R72" s="235"/>
      <c r="S72" s="429"/>
      <c r="T72" s="235"/>
      <c r="U72" s="411"/>
      <c r="V72" s="411" t="str">
        <f t="shared" ref="V72:V92" si="12">IF(AND(T72="",R72="",P72="",N72=""),"",IF(AND(T72="",R72="", P72=""),N72,IF(AND(T72="", R72="",P72&lt;&gt;""),P72,IF(AND(T72="",R72&lt;&gt;""),R72,T72))))</f>
        <v>no (all forms of advertising and marketing are allowed)</v>
      </c>
      <c r="W72" s="236"/>
      <c r="X72" s="398"/>
      <c r="Y72" s="152"/>
      <c r="Z72" s="152"/>
      <c r="AA72" s="233"/>
      <c r="AB72" s="242"/>
      <c r="AC72" s="242"/>
      <c r="AD72" s="237"/>
      <c r="AE72" s="237"/>
      <c r="AF72" s="238" t="str">
        <f t="shared" si="2"/>
        <v/>
      </c>
      <c r="AG72" s="239"/>
      <c r="AH72" s="239"/>
      <c r="AI72" s="283"/>
      <c r="AJ72" s="283"/>
      <c r="AK72" s="240" t="str">
        <f t="shared" si="3"/>
        <v/>
      </c>
      <c r="AL72" s="239"/>
      <c r="AM72" s="239"/>
      <c r="AN72" s="240"/>
      <c r="AO72" s="239"/>
      <c r="AP72" s="239" t="str">
        <f t="shared" si="4"/>
        <v>.</v>
      </c>
      <c r="AQ72" s="282"/>
      <c r="AR72" s="189"/>
      <c r="AS72" s="173"/>
      <c r="AT72" s="73"/>
      <c r="AU72" s="158"/>
      <c r="AV72" s="196"/>
    </row>
    <row r="73" spans="1:48" ht="28.5" customHeight="1" x14ac:dyDescent="0.25">
      <c r="A73" s="38" t="str">
        <f>MID(E73,FIND("(Q",E73)+1,8)</f>
        <v>Q8e.2.9a</v>
      </c>
      <c r="B73" s="38" t="s">
        <v>88</v>
      </c>
      <c r="C73" s="23" t="s">
        <v>487</v>
      </c>
      <c r="D73" s="25"/>
      <c r="E73" s="566" t="s">
        <v>1004</v>
      </c>
      <c r="F73" s="566"/>
      <c r="G73" s="566"/>
      <c r="H73" s="566"/>
      <c r="I73" s="433"/>
      <c r="J73" s="420"/>
      <c r="K73" s="467"/>
      <c r="L73" s="467"/>
      <c r="M73" s="468"/>
      <c r="N73" s="267" t="s">
        <v>1209</v>
      </c>
      <c r="O73" s="429" t="str">
        <f t="shared" si="11"/>
        <v/>
      </c>
      <c r="P73" s="248"/>
      <c r="Q73" s="411"/>
      <c r="R73" s="235"/>
      <c r="S73" s="429"/>
      <c r="T73" s="235"/>
      <c r="U73" s="411"/>
      <c r="V73" s="411" t="str">
        <f t="shared" si="12"/>
        <v>.</v>
      </c>
      <c r="W73" s="236"/>
      <c r="X73" s="398"/>
      <c r="Y73" s="152"/>
      <c r="Z73" s="152"/>
      <c r="AA73" s="233"/>
      <c r="AB73" s="242"/>
      <c r="AC73" s="242"/>
      <c r="AD73" s="237"/>
      <c r="AE73" s="237"/>
      <c r="AF73" s="238" t="str">
        <f t="shared" si="2"/>
        <v/>
      </c>
      <c r="AG73" s="239"/>
      <c r="AH73" s="239"/>
      <c r="AI73" s="239"/>
      <c r="AJ73" s="239"/>
      <c r="AK73" s="240" t="str">
        <f t="shared" si="3"/>
        <v/>
      </c>
      <c r="AL73" s="239"/>
      <c r="AM73" s="239"/>
      <c r="AN73" s="240"/>
      <c r="AO73" s="239"/>
      <c r="AP73" s="239" t="str">
        <f t="shared" si="4"/>
        <v>.</v>
      </c>
      <c r="AQ73" s="282"/>
      <c r="AR73" s="189"/>
      <c r="AS73" s="173"/>
      <c r="AT73" s="73"/>
      <c r="AU73" s="158"/>
      <c r="AV73" s="196"/>
    </row>
    <row r="74" spans="1:48" ht="96.65" customHeight="1" x14ac:dyDescent="0.25">
      <c r="A74" s="38" t="str">
        <f>MID(E74,FIND("(Q",E74)+1,8)</f>
        <v>Q8e.2.10</v>
      </c>
      <c r="B74" s="38" t="s">
        <v>59</v>
      </c>
      <c r="C74" s="137" t="s">
        <v>488</v>
      </c>
      <c r="D74" s="25" t="s">
        <v>0</v>
      </c>
      <c r="E74" s="568" t="s">
        <v>1005</v>
      </c>
      <c r="F74" s="568"/>
      <c r="G74" s="568"/>
      <c r="H74" s="568"/>
      <c r="I74" s="422" t="s">
        <v>1049</v>
      </c>
      <c r="J74" s="473"/>
      <c r="K74" s="474"/>
      <c r="L74" s="474"/>
      <c r="M74" s="475"/>
      <c r="N74" s="267" t="s">
        <v>81</v>
      </c>
      <c r="O74" s="429" t="str">
        <f t="shared" si="11"/>
        <v/>
      </c>
      <c r="P74" s="248"/>
      <c r="Q74" s="411"/>
      <c r="R74" s="235"/>
      <c r="S74" s="429"/>
      <c r="T74" s="235"/>
      <c r="U74" s="411"/>
      <c r="V74" s="411" t="str">
        <f t="shared" si="12"/>
        <v>all forms of cooperation allowed</v>
      </c>
      <c r="W74" s="236"/>
      <c r="X74" s="398"/>
      <c r="Y74" s="152"/>
      <c r="Z74" s="152"/>
      <c r="AA74" s="233"/>
      <c r="AB74" s="242"/>
      <c r="AC74" s="242"/>
      <c r="AD74" s="237"/>
      <c r="AE74" s="237"/>
      <c r="AF74" s="238" t="str">
        <f t="shared" ref="AF74:AF92" si="13">IF(AND(AD74="",AB74=""),"",IF(AND(AD74="",AB74&lt;&gt;""),AB74,IF(AND(AD74="",AB74&lt;&gt;""),AB74,AD74)))</f>
        <v/>
      </c>
      <c r="AG74" s="239"/>
      <c r="AH74" s="239"/>
      <c r="AI74" s="283"/>
      <c r="AJ74" s="283"/>
      <c r="AK74" s="240" t="str">
        <f t="shared" ref="AK74:AK92" si="14">IF(AND(AI74="",AG74="",AF74=""),"",IF(AND(AI74="",AG74=""),AF74,IF(AND(AI74="",AG74&lt;&gt;""),AG74,IF(AND(AI74="",AG74&lt;&gt;""),AG74,AI74))))</f>
        <v/>
      </c>
      <c r="AL74" s="239"/>
      <c r="AM74" s="239"/>
      <c r="AN74" s="240"/>
      <c r="AO74" s="239"/>
      <c r="AP74" s="239" t="str">
        <f t="shared" ref="AP74:AP92" si="15">IF(AND(AN74="",AL74="",AK74=""),".",IF(AND(AN74="",AL74=""),AK74,IF(AND(AN74="",AL74&lt;&gt;""),AL74,IF(AND(AN74="",AL74&lt;&gt;""),AL74,AN74))))</f>
        <v>.</v>
      </c>
      <c r="AQ74" s="282"/>
      <c r="AR74" s="189"/>
      <c r="AS74" s="173"/>
      <c r="AT74" s="73"/>
      <c r="AU74" s="158"/>
      <c r="AV74" s="196"/>
    </row>
    <row r="75" spans="1:48" ht="28.5" customHeight="1" x14ac:dyDescent="0.25">
      <c r="A75" s="38" t="str">
        <f>MID(E75,FIND("(Q",E75)+1,9)</f>
        <v>Q8e.2.10a</v>
      </c>
      <c r="B75" s="38" t="s">
        <v>88</v>
      </c>
      <c r="C75" s="38" t="s">
        <v>489</v>
      </c>
      <c r="D75" s="25"/>
      <c r="E75" s="566" t="s">
        <v>1006</v>
      </c>
      <c r="F75" s="566"/>
      <c r="G75" s="566"/>
      <c r="H75" s="566"/>
      <c r="I75" s="422"/>
      <c r="J75" s="420"/>
      <c r="K75" s="467"/>
      <c r="L75" s="467"/>
      <c r="M75" s="468"/>
      <c r="N75" s="267" t="s">
        <v>1209</v>
      </c>
      <c r="O75" s="429" t="str">
        <f t="shared" si="11"/>
        <v/>
      </c>
      <c r="P75" s="248"/>
      <c r="Q75" s="411" t="str">
        <f t="shared" ref="Q75" si="16">IF(AND(N75="",O75=""),"",IF(O75="",N75,O75))</f>
        <v>.</v>
      </c>
      <c r="R75" s="235"/>
      <c r="S75" s="429"/>
      <c r="T75" s="235"/>
      <c r="U75" s="411"/>
      <c r="V75" s="411" t="str">
        <f t="shared" si="12"/>
        <v>.</v>
      </c>
      <c r="W75" s="236"/>
      <c r="X75" s="398"/>
      <c r="Y75" s="152"/>
      <c r="Z75" s="152"/>
      <c r="AA75" s="233"/>
      <c r="AB75" s="242"/>
      <c r="AC75" s="242"/>
      <c r="AD75" s="237"/>
      <c r="AE75" s="237"/>
      <c r="AF75" s="238" t="str">
        <f t="shared" si="13"/>
        <v/>
      </c>
      <c r="AG75" s="239"/>
      <c r="AH75" s="239"/>
      <c r="AI75" s="239"/>
      <c r="AJ75" s="239"/>
      <c r="AK75" s="240" t="str">
        <f t="shared" si="14"/>
        <v/>
      </c>
      <c r="AL75" s="239"/>
      <c r="AM75" s="239"/>
      <c r="AN75" s="240"/>
      <c r="AO75" s="239"/>
      <c r="AP75" s="239" t="str">
        <f t="shared" si="15"/>
        <v>.</v>
      </c>
      <c r="AQ75" s="282"/>
      <c r="AR75" s="189"/>
      <c r="AS75" s="173"/>
      <c r="AT75" s="73"/>
      <c r="AU75" s="158"/>
      <c r="AV75" s="196"/>
    </row>
    <row r="76" spans="1:48" ht="48" customHeight="1" x14ac:dyDescent="0.25">
      <c r="A76" s="23"/>
      <c r="B76" s="38"/>
      <c r="C76" s="23"/>
      <c r="D76" s="570" t="s">
        <v>707</v>
      </c>
      <c r="E76" s="571"/>
      <c r="F76" s="571"/>
      <c r="G76" s="571"/>
      <c r="H76" s="571"/>
      <c r="I76" s="407" t="s">
        <v>241</v>
      </c>
      <c r="J76" s="471"/>
      <c r="K76" s="472"/>
      <c r="L76" s="472"/>
      <c r="M76" s="461"/>
      <c r="N76" s="396"/>
      <c r="O76" s="70"/>
      <c r="P76" s="70"/>
      <c r="Q76" s="70"/>
      <c r="R76" s="70"/>
      <c r="S76" s="70"/>
      <c r="T76" s="70"/>
      <c r="U76" s="70"/>
      <c r="V76" s="157"/>
      <c r="W76" s="72"/>
      <c r="X76" s="398"/>
      <c r="Y76" s="152"/>
      <c r="Z76" s="152"/>
      <c r="AA76" s="233"/>
      <c r="AB76" s="241"/>
      <c r="AC76" s="241"/>
      <c r="AD76" s="155"/>
      <c r="AE76" s="157"/>
      <c r="AF76" s="245"/>
      <c r="AG76" s="156"/>
      <c r="AH76" s="157"/>
      <c r="AI76" s="157"/>
      <c r="AJ76" s="157"/>
      <c r="AK76" s="43"/>
      <c r="AL76" s="156"/>
      <c r="AM76" s="156"/>
      <c r="AN76" s="43"/>
      <c r="AO76" s="156"/>
      <c r="AP76" s="156"/>
      <c r="AQ76" s="279"/>
      <c r="AR76" s="189"/>
      <c r="AS76" s="173"/>
      <c r="AT76" s="73"/>
      <c r="AU76" s="158"/>
      <c r="AV76" s="196"/>
    </row>
    <row r="77" spans="1:48" ht="88.5" customHeight="1" x14ac:dyDescent="0.25">
      <c r="A77" s="132" t="str">
        <f>MID(E77,FIND("(Q",E77)+1,7)</f>
        <v>Q8e.3.1</v>
      </c>
      <c r="B77" s="132" t="s">
        <v>535</v>
      </c>
      <c r="C77" s="128"/>
      <c r="D77" s="25"/>
      <c r="E77" s="568" t="s">
        <v>882</v>
      </c>
      <c r="F77" s="568"/>
      <c r="G77" s="568"/>
      <c r="H77" s="568"/>
      <c r="I77" s="636" t="s">
        <v>1050</v>
      </c>
      <c r="J77" s="420"/>
      <c r="K77" s="467"/>
      <c r="L77" s="467"/>
      <c r="M77" s="468"/>
      <c r="N77" s="267" t="s">
        <v>0</v>
      </c>
      <c r="O77" s="429" t="str">
        <f t="shared" ref="O77:O83" si="17">IF(OR(B77="NI",B77="N"),"New question introduced in 2023 - Please answer this question for the year of the previous update in Column P",IF(B77="EC","Small changes were made to the question. Take extra care when validating the response in Column N. If necessary, please change your answer in Column P",""))</f>
        <v>New question introduced in 2023 - Please answer this question for the year of the previous update in Column P</v>
      </c>
      <c r="P77" s="248"/>
      <c r="Q77" s="411"/>
      <c r="R77" s="235"/>
      <c r="S77" s="429"/>
      <c r="T77" s="235"/>
      <c r="U77" s="411"/>
      <c r="V77" s="411" t="str">
        <f t="shared" si="12"/>
        <v/>
      </c>
      <c r="W77" s="236"/>
      <c r="X77" s="398"/>
      <c r="Y77" s="152"/>
      <c r="Z77" s="152"/>
      <c r="AA77" s="233"/>
      <c r="AB77" s="242"/>
      <c r="AC77" s="242"/>
      <c r="AD77" s="237"/>
      <c r="AE77" s="237"/>
      <c r="AF77" s="238" t="str">
        <f t="shared" si="13"/>
        <v/>
      </c>
      <c r="AG77" s="239"/>
      <c r="AH77" s="239"/>
      <c r="AI77" s="239"/>
      <c r="AJ77" s="239"/>
      <c r="AK77" s="240" t="str">
        <f t="shared" si="14"/>
        <v/>
      </c>
      <c r="AL77" s="239"/>
      <c r="AM77" s="239"/>
      <c r="AN77" s="240"/>
      <c r="AO77" s="239"/>
      <c r="AP77" s="239" t="str">
        <f t="shared" si="15"/>
        <v>.</v>
      </c>
      <c r="AQ77" s="282"/>
      <c r="AR77" s="189"/>
      <c r="AS77" s="173"/>
      <c r="AT77" s="158"/>
      <c r="AU77" s="73"/>
      <c r="AV77" s="164"/>
    </row>
    <row r="78" spans="1:48" ht="88.5" customHeight="1" x14ac:dyDescent="0.25">
      <c r="A78" s="132" t="str">
        <f>MID(E78,FIND("(Q",E78)+1,8)</f>
        <v>Q8e.3.1a</v>
      </c>
      <c r="B78" s="132" t="s">
        <v>535</v>
      </c>
      <c r="C78" s="128"/>
      <c r="D78" s="25"/>
      <c r="E78" s="566" t="s">
        <v>708</v>
      </c>
      <c r="F78" s="566"/>
      <c r="G78" s="566"/>
      <c r="H78" s="566"/>
      <c r="I78" s="636"/>
      <c r="J78" s="420"/>
      <c r="K78" s="467"/>
      <c r="L78" s="467"/>
      <c r="M78" s="468"/>
      <c r="N78" s="267" t="s">
        <v>0</v>
      </c>
      <c r="O78" s="429" t="str">
        <f t="shared" si="17"/>
        <v>New question introduced in 2023 - Please answer this question for the year of the previous update in Column P</v>
      </c>
      <c r="P78" s="248"/>
      <c r="Q78" s="411"/>
      <c r="R78" s="235"/>
      <c r="S78" s="429"/>
      <c r="T78" s="235"/>
      <c r="U78" s="411"/>
      <c r="V78" s="411" t="str">
        <f t="shared" si="12"/>
        <v/>
      </c>
      <c r="W78" s="236"/>
      <c r="X78" s="398"/>
      <c r="Y78" s="152"/>
      <c r="Z78" s="152"/>
      <c r="AA78" s="233"/>
      <c r="AB78" s="242"/>
      <c r="AC78" s="242"/>
      <c r="AD78" s="237"/>
      <c r="AE78" s="237"/>
      <c r="AF78" s="238" t="str">
        <f t="shared" si="13"/>
        <v/>
      </c>
      <c r="AG78" s="239"/>
      <c r="AH78" s="239"/>
      <c r="AI78" s="239"/>
      <c r="AJ78" s="239"/>
      <c r="AK78" s="240" t="str">
        <f t="shared" si="14"/>
        <v/>
      </c>
      <c r="AL78" s="239"/>
      <c r="AM78" s="239"/>
      <c r="AN78" s="240"/>
      <c r="AO78" s="239"/>
      <c r="AP78" s="239" t="str">
        <f t="shared" si="15"/>
        <v>.</v>
      </c>
      <c r="AQ78" s="282"/>
      <c r="AR78" s="189"/>
      <c r="AS78" s="173"/>
      <c r="AT78" s="158"/>
      <c r="AU78" s="73"/>
      <c r="AV78" s="196"/>
    </row>
    <row r="79" spans="1:48" ht="48" customHeight="1" x14ac:dyDescent="0.25">
      <c r="A79" s="132" t="str">
        <f>MID(E79,FIND("(Q",E79)+1,7)</f>
        <v>Q8e.3.2</v>
      </c>
      <c r="B79" s="132" t="s">
        <v>535</v>
      </c>
      <c r="C79" s="128"/>
      <c r="D79" s="25"/>
      <c r="E79" s="568" t="s">
        <v>892</v>
      </c>
      <c r="F79" s="568"/>
      <c r="G79" s="568"/>
      <c r="H79" s="568"/>
      <c r="I79" s="415" t="s">
        <v>856</v>
      </c>
      <c r="J79" s="420"/>
      <c r="K79" s="467"/>
      <c r="L79" s="467"/>
      <c r="M79" s="468"/>
      <c r="N79" s="267" t="s">
        <v>0</v>
      </c>
      <c r="O79" s="429" t="str">
        <f t="shared" si="17"/>
        <v>New question introduced in 2023 - Please answer this question for the year of the previous update in Column P</v>
      </c>
      <c r="P79" s="248"/>
      <c r="Q79" s="411"/>
      <c r="R79" s="235"/>
      <c r="S79" s="429"/>
      <c r="T79" s="235"/>
      <c r="U79" s="411"/>
      <c r="V79" s="411" t="str">
        <f t="shared" si="12"/>
        <v/>
      </c>
      <c r="W79" s="236"/>
      <c r="X79" s="398"/>
      <c r="Y79" s="152"/>
      <c r="Z79" s="152"/>
      <c r="AA79" s="233"/>
      <c r="AB79" s="242"/>
      <c r="AC79" s="242"/>
      <c r="AD79" s="237"/>
      <c r="AE79" s="237"/>
      <c r="AF79" s="238" t="str">
        <f t="shared" si="13"/>
        <v/>
      </c>
      <c r="AG79" s="239"/>
      <c r="AH79" s="239"/>
      <c r="AI79" s="239"/>
      <c r="AJ79" s="239"/>
      <c r="AK79" s="240" t="str">
        <f t="shared" si="14"/>
        <v/>
      </c>
      <c r="AL79" s="239"/>
      <c r="AM79" s="239"/>
      <c r="AN79" s="240"/>
      <c r="AO79" s="239"/>
      <c r="AP79" s="239" t="str">
        <f t="shared" si="15"/>
        <v>.</v>
      </c>
      <c r="AQ79" s="282"/>
      <c r="AR79" s="189"/>
      <c r="AS79" s="173"/>
      <c r="AT79" s="158"/>
      <c r="AU79" s="73"/>
      <c r="AV79" s="196"/>
    </row>
    <row r="80" spans="1:48" ht="30" customHeight="1" x14ac:dyDescent="0.25">
      <c r="A80" s="132" t="str">
        <f>MID(E80,FIND("(Q",E80)+1,8)</f>
        <v>Q8e.3.2a</v>
      </c>
      <c r="B80" s="132" t="s">
        <v>535</v>
      </c>
      <c r="C80" s="128"/>
      <c r="D80" s="25"/>
      <c r="E80" s="566" t="s">
        <v>709</v>
      </c>
      <c r="F80" s="566"/>
      <c r="G80" s="566"/>
      <c r="H80" s="566"/>
      <c r="I80" s="415"/>
      <c r="J80" s="420"/>
      <c r="K80" s="467"/>
      <c r="L80" s="467"/>
      <c r="M80" s="468"/>
      <c r="N80" s="267" t="s">
        <v>0</v>
      </c>
      <c r="O80" s="429" t="str">
        <f t="shared" si="17"/>
        <v>New question introduced in 2023 - Please answer this question for the year of the previous update in Column P</v>
      </c>
      <c r="P80" s="248"/>
      <c r="Q80" s="411"/>
      <c r="R80" s="235"/>
      <c r="S80" s="429"/>
      <c r="T80" s="235"/>
      <c r="U80" s="411"/>
      <c r="V80" s="411" t="str">
        <f t="shared" si="12"/>
        <v/>
      </c>
      <c r="W80" s="236"/>
      <c r="X80" s="398"/>
      <c r="Y80" s="152"/>
      <c r="Z80" s="152"/>
      <c r="AA80" s="233"/>
      <c r="AB80" s="242"/>
      <c r="AC80" s="242"/>
      <c r="AD80" s="237"/>
      <c r="AE80" s="237"/>
      <c r="AF80" s="238" t="str">
        <f t="shared" si="13"/>
        <v/>
      </c>
      <c r="AG80" s="239"/>
      <c r="AH80" s="239"/>
      <c r="AI80" s="239"/>
      <c r="AJ80" s="239"/>
      <c r="AK80" s="240" t="str">
        <f t="shared" si="14"/>
        <v/>
      </c>
      <c r="AL80" s="239"/>
      <c r="AM80" s="239"/>
      <c r="AN80" s="240"/>
      <c r="AO80" s="239"/>
      <c r="AP80" s="239" t="str">
        <f t="shared" si="15"/>
        <v>.</v>
      </c>
      <c r="AQ80" s="282"/>
      <c r="AR80" s="189"/>
      <c r="AS80" s="173"/>
      <c r="AT80" s="158"/>
      <c r="AU80" s="73"/>
      <c r="AV80" s="196"/>
    </row>
    <row r="81" spans="1:49" ht="40.5" customHeight="1" x14ac:dyDescent="0.25">
      <c r="A81" s="132" t="str">
        <f>MID(E81,FIND("(Q",E81)+1,7)</f>
        <v>Q8e.3.3</v>
      </c>
      <c r="B81" s="132" t="s">
        <v>535</v>
      </c>
      <c r="C81" s="128"/>
      <c r="D81" s="25"/>
      <c r="E81" s="568" t="s">
        <v>895</v>
      </c>
      <c r="F81" s="568"/>
      <c r="G81" s="568"/>
      <c r="H81" s="568"/>
      <c r="I81" s="415" t="s">
        <v>588</v>
      </c>
      <c r="J81" s="420"/>
      <c r="K81" s="467"/>
      <c r="L81" s="467"/>
      <c r="M81" s="468"/>
      <c r="N81" s="267" t="s">
        <v>0</v>
      </c>
      <c r="O81" s="429" t="str">
        <f t="shared" si="17"/>
        <v>New question introduced in 2023 - Please answer this question for the year of the previous update in Column P</v>
      </c>
      <c r="P81" s="248"/>
      <c r="Q81" s="411"/>
      <c r="R81" s="235"/>
      <c r="S81" s="429"/>
      <c r="T81" s="235"/>
      <c r="U81" s="411"/>
      <c r="V81" s="411" t="str">
        <f t="shared" si="12"/>
        <v/>
      </c>
      <c r="W81" s="236"/>
      <c r="X81" s="398"/>
      <c r="Y81" s="152"/>
      <c r="Z81" s="152"/>
      <c r="AA81" s="233"/>
      <c r="AB81" s="242"/>
      <c r="AC81" s="242"/>
      <c r="AD81" s="237"/>
      <c r="AE81" s="237"/>
      <c r="AF81" s="238" t="str">
        <f t="shared" si="13"/>
        <v/>
      </c>
      <c r="AG81" s="239"/>
      <c r="AH81" s="239"/>
      <c r="AI81" s="239"/>
      <c r="AJ81" s="239"/>
      <c r="AK81" s="240" t="str">
        <f t="shared" si="14"/>
        <v/>
      </c>
      <c r="AL81" s="239"/>
      <c r="AM81" s="239"/>
      <c r="AN81" s="240"/>
      <c r="AO81" s="239"/>
      <c r="AP81" s="239" t="str">
        <f t="shared" si="15"/>
        <v>.</v>
      </c>
      <c r="AQ81" s="282"/>
      <c r="AR81" s="189"/>
      <c r="AS81" s="173"/>
      <c r="AT81" s="158"/>
      <c r="AU81" s="73"/>
      <c r="AV81" s="196"/>
    </row>
    <row r="82" spans="1:49" ht="48" customHeight="1" x14ac:dyDescent="0.25">
      <c r="A82" s="132" t="str">
        <f>MID(E82,FIND("(Q",E82)+1,8)</f>
        <v>Q8e.3.3a</v>
      </c>
      <c r="B82" s="132" t="s">
        <v>535</v>
      </c>
      <c r="C82" s="128"/>
      <c r="D82" s="25"/>
      <c r="E82" s="566" t="s">
        <v>710</v>
      </c>
      <c r="F82" s="566"/>
      <c r="G82" s="566"/>
      <c r="H82" s="566"/>
      <c r="I82" s="415"/>
      <c r="J82" s="420"/>
      <c r="K82" s="467"/>
      <c r="L82" s="467"/>
      <c r="M82" s="468"/>
      <c r="N82" s="267" t="s">
        <v>0</v>
      </c>
      <c r="O82" s="429" t="str">
        <f t="shared" si="17"/>
        <v>New question introduced in 2023 - Please answer this question for the year of the previous update in Column P</v>
      </c>
      <c r="P82" s="248"/>
      <c r="Q82" s="411"/>
      <c r="R82" s="235"/>
      <c r="S82" s="429"/>
      <c r="T82" s="235"/>
      <c r="U82" s="411"/>
      <c r="V82" s="411" t="str">
        <f t="shared" si="12"/>
        <v/>
      </c>
      <c r="W82" s="236"/>
      <c r="X82" s="398"/>
      <c r="Y82" s="152"/>
      <c r="Z82" s="152"/>
      <c r="AA82" s="233"/>
      <c r="AB82" s="242"/>
      <c r="AC82" s="242"/>
      <c r="AD82" s="237"/>
      <c r="AE82" s="237"/>
      <c r="AF82" s="238" t="str">
        <f t="shared" si="13"/>
        <v/>
      </c>
      <c r="AG82" s="239"/>
      <c r="AH82" s="239"/>
      <c r="AI82" s="239"/>
      <c r="AJ82" s="239"/>
      <c r="AK82" s="240" t="str">
        <f t="shared" si="14"/>
        <v/>
      </c>
      <c r="AL82" s="239"/>
      <c r="AM82" s="239"/>
      <c r="AN82" s="240"/>
      <c r="AO82" s="239"/>
      <c r="AP82" s="239" t="str">
        <f t="shared" si="15"/>
        <v>.</v>
      </c>
      <c r="AQ82" s="282"/>
      <c r="AR82" s="189"/>
      <c r="AS82" s="173"/>
      <c r="AT82" s="158"/>
      <c r="AU82" s="73"/>
      <c r="AV82" s="196"/>
    </row>
    <row r="83" spans="1:49" ht="114" customHeight="1" x14ac:dyDescent="0.25">
      <c r="A83" s="132" t="str">
        <f>MID(E83,FIND("(Q",E83)+1,7)</f>
        <v>Q8e.3.4</v>
      </c>
      <c r="B83" s="132" t="s">
        <v>535</v>
      </c>
      <c r="C83" s="128"/>
      <c r="D83" s="25"/>
      <c r="E83" s="568" t="s">
        <v>711</v>
      </c>
      <c r="F83" s="568"/>
      <c r="G83" s="568"/>
      <c r="H83" s="568"/>
      <c r="I83" s="434" t="s">
        <v>1080</v>
      </c>
      <c r="J83" s="420"/>
      <c r="K83" s="467"/>
      <c r="L83" s="467"/>
      <c r="M83" s="468"/>
      <c r="N83" s="267" t="s">
        <v>0</v>
      </c>
      <c r="O83" s="429" t="str">
        <f t="shared" si="17"/>
        <v>New question introduced in 2023 - Please answer this question for the year of the previous update in Column P</v>
      </c>
      <c r="P83" s="248"/>
      <c r="Q83" s="411"/>
      <c r="R83" s="235"/>
      <c r="S83" s="429"/>
      <c r="T83" s="235"/>
      <c r="U83" s="411"/>
      <c r="V83" s="411" t="str">
        <f t="shared" si="12"/>
        <v/>
      </c>
      <c r="W83" s="236"/>
      <c r="X83" s="398"/>
      <c r="Y83" s="152"/>
      <c r="Z83" s="152"/>
      <c r="AA83" s="233"/>
      <c r="AB83" s="242"/>
      <c r="AC83" s="242"/>
      <c r="AD83" s="237"/>
      <c r="AE83" s="237"/>
      <c r="AF83" s="238" t="str">
        <f t="shared" si="13"/>
        <v/>
      </c>
      <c r="AG83" s="239"/>
      <c r="AH83" s="239"/>
      <c r="AI83" s="239"/>
      <c r="AJ83" s="239"/>
      <c r="AK83" s="240" t="str">
        <f t="shared" si="14"/>
        <v/>
      </c>
      <c r="AL83" s="239"/>
      <c r="AM83" s="239"/>
      <c r="AN83" s="240"/>
      <c r="AO83" s="239"/>
      <c r="AP83" s="239" t="str">
        <f t="shared" si="15"/>
        <v>.</v>
      </c>
      <c r="AQ83" s="282"/>
      <c r="AR83" s="189"/>
      <c r="AS83" s="173"/>
      <c r="AT83" s="158"/>
      <c r="AU83" s="73"/>
      <c r="AV83" s="196"/>
    </row>
    <row r="84" spans="1:49" ht="60" customHeight="1" x14ac:dyDescent="0.25">
      <c r="A84" s="23"/>
      <c r="B84" s="38"/>
      <c r="C84" s="23"/>
      <c r="D84" s="573" t="s">
        <v>712</v>
      </c>
      <c r="E84" s="574"/>
      <c r="F84" s="574"/>
      <c r="G84" s="574"/>
      <c r="H84" s="574"/>
      <c r="I84" s="160" t="s">
        <v>1071</v>
      </c>
      <c r="J84" s="471"/>
      <c r="K84" s="472"/>
      <c r="L84" s="472"/>
      <c r="M84" s="461"/>
      <c r="N84" s="396"/>
      <c r="O84" s="41"/>
      <c r="P84" s="41"/>
      <c r="Q84" s="41"/>
      <c r="R84" s="41"/>
      <c r="S84" s="41"/>
      <c r="T84" s="41"/>
      <c r="U84" s="41"/>
      <c r="V84" s="157"/>
      <c r="W84" s="72"/>
      <c r="X84" s="398"/>
      <c r="Y84" s="152"/>
      <c r="Z84" s="152"/>
      <c r="AA84" s="233"/>
      <c r="AB84" s="368"/>
      <c r="AC84" s="241"/>
      <c r="AD84" s="43"/>
      <c r="AE84" s="157"/>
      <c r="AF84" s="246"/>
      <c r="AG84" s="156"/>
      <c r="AH84" s="157"/>
      <c r="AI84" s="157"/>
      <c r="AJ84" s="157"/>
      <c r="AK84" s="43"/>
      <c r="AL84" s="156"/>
      <c r="AM84" s="156"/>
      <c r="AN84" s="43"/>
      <c r="AO84" s="156"/>
      <c r="AP84" s="156"/>
      <c r="AQ84" s="279"/>
      <c r="AR84" s="189"/>
      <c r="AS84" s="173"/>
      <c r="AT84" s="158"/>
      <c r="AU84" s="73"/>
      <c r="AV84" s="196"/>
    </row>
    <row r="85" spans="1:49" ht="34.5" x14ac:dyDescent="0.25">
      <c r="A85" s="138" t="str">
        <f>MID(E85,FIND("(Q",E85)+1,7)</f>
        <v>Q8e.4.1</v>
      </c>
      <c r="B85" s="38" t="s">
        <v>59</v>
      </c>
      <c r="C85" s="109" t="s">
        <v>713</v>
      </c>
      <c r="D85" s="210"/>
      <c r="E85" s="560" t="s">
        <v>818</v>
      </c>
      <c r="F85" s="560"/>
      <c r="G85" s="560"/>
      <c r="H85" s="560"/>
      <c r="I85" s="434"/>
      <c r="J85" s="471"/>
      <c r="K85" s="472"/>
      <c r="L85" s="472"/>
      <c r="M85" s="461"/>
      <c r="N85" s="267" t="s">
        <v>747</v>
      </c>
      <c r="O85" s="248" t="s">
        <v>902</v>
      </c>
      <c r="P85" s="235"/>
      <c r="Q85" s="235"/>
      <c r="R85" s="235"/>
      <c r="S85" s="235"/>
      <c r="T85" s="235"/>
      <c r="U85" s="235"/>
      <c r="V85" s="254" t="str">
        <f t="shared" si="12"/>
        <v>profession is not regulated</v>
      </c>
      <c r="W85" s="236"/>
      <c r="X85" s="398"/>
      <c r="Y85" s="152"/>
      <c r="Z85" s="152"/>
      <c r="AA85" s="233"/>
      <c r="AB85" s="242"/>
      <c r="AC85" s="242"/>
      <c r="AD85" s="239"/>
      <c r="AE85" s="255"/>
      <c r="AF85" s="255" t="str">
        <f t="shared" si="13"/>
        <v/>
      </c>
      <c r="AG85" s="239"/>
      <c r="AH85" s="239"/>
      <c r="AI85" s="239"/>
      <c r="AJ85" s="239"/>
      <c r="AK85" s="240" t="str">
        <f t="shared" si="14"/>
        <v/>
      </c>
      <c r="AL85" s="239"/>
      <c r="AM85" s="239"/>
      <c r="AN85" s="240"/>
      <c r="AO85" s="239"/>
      <c r="AP85" s="239" t="str">
        <f t="shared" si="15"/>
        <v>.</v>
      </c>
      <c r="AQ85" s="282"/>
      <c r="AR85" s="189"/>
      <c r="AS85" s="173"/>
      <c r="AT85" s="158"/>
      <c r="AU85" s="73"/>
      <c r="AV85" s="196"/>
    </row>
    <row r="86" spans="1:49" ht="66.650000000000006" customHeight="1" x14ac:dyDescent="0.25">
      <c r="A86" s="138" t="str">
        <f>MID(E86,FIND("(Q",E86)+1,8)</f>
        <v>Q8e.4.1a</v>
      </c>
      <c r="B86" s="38" t="s">
        <v>535</v>
      </c>
      <c r="C86" s="139"/>
      <c r="E86" s="566" t="s">
        <v>819</v>
      </c>
      <c r="F86" s="566"/>
      <c r="G86" s="566"/>
      <c r="H86" s="566"/>
      <c r="I86" s="160"/>
      <c r="J86" s="478"/>
      <c r="K86" s="479"/>
      <c r="L86" s="479"/>
      <c r="M86" s="466"/>
      <c r="N86" s="267" t="s">
        <v>0</v>
      </c>
      <c r="O86" s="429" t="s">
        <v>904</v>
      </c>
      <c r="P86" s="235"/>
      <c r="Q86" s="429"/>
      <c r="R86" s="235"/>
      <c r="S86" s="429"/>
      <c r="T86" s="235"/>
      <c r="U86" s="429"/>
      <c r="V86" s="429" t="str">
        <f t="shared" si="12"/>
        <v/>
      </c>
      <c r="W86" s="236"/>
      <c r="X86" s="398"/>
      <c r="Y86" s="152"/>
      <c r="Z86" s="152"/>
      <c r="AA86" s="233"/>
      <c r="AB86" s="242"/>
      <c r="AC86" s="242"/>
      <c r="AD86" s="237"/>
      <c r="AE86" s="237"/>
      <c r="AF86" s="238" t="str">
        <f t="shared" si="13"/>
        <v/>
      </c>
      <c r="AG86" s="239"/>
      <c r="AH86" s="239"/>
      <c r="AI86" s="239"/>
      <c r="AJ86" s="239"/>
      <c r="AK86" s="240" t="str">
        <f t="shared" si="14"/>
        <v/>
      </c>
      <c r="AL86" s="239"/>
      <c r="AM86" s="239"/>
      <c r="AN86" s="240"/>
      <c r="AO86" s="239"/>
      <c r="AP86" s="239" t="str">
        <f t="shared" si="15"/>
        <v>.</v>
      </c>
      <c r="AQ86" s="282"/>
      <c r="AR86" s="189"/>
      <c r="AS86" s="173"/>
      <c r="AT86" s="158"/>
      <c r="AU86" s="73"/>
      <c r="AV86" s="196"/>
    </row>
    <row r="87" spans="1:49" s="15" customFormat="1" ht="34.5" x14ac:dyDescent="0.25">
      <c r="A87" s="137" t="str">
        <f>MID(E87,FIND("(Q",E87)+1,7)</f>
        <v>Q8e.4.2</v>
      </c>
      <c r="B87" s="103" t="s">
        <v>59</v>
      </c>
      <c r="C87" s="143" t="s">
        <v>492</v>
      </c>
      <c r="D87" s="209"/>
      <c r="E87" s="560" t="s">
        <v>820</v>
      </c>
      <c r="F87" s="560"/>
      <c r="G87" s="560"/>
      <c r="H87" s="560"/>
      <c r="I87" s="434"/>
      <c r="J87" s="469"/>
      <c r="K87" s="470"/>
      <c r="L87" s="470"/>
      <c r="M87" s="458"/>
      <c r="N87" s="267" t="s">
        <v>747</v>
      </c>
      <c r="O87" s="248" t="s">
        <v>902</v>
      </c>
      <c r="P87" s="235"/>
      <c r="Q87" s="429"/>
      <c r="R87" s="235"/>
      <c r="S87" s="429"/>
      <c r="T87" s="235"/>
      <c r="U87" s="429"/>
      <c r="V87" s="429" t="str">
        <f t="shared" si="12"/>
        <v>profession is not regulated</v>
      </c>
      <c r="W87" s="236"/>
      <c r="X87" s="398"/>
      <c r="Y87" s="152"/>
      <c r="Z87" s="152"/>
      <c r="AA87" s="233"/>
      <c r="AB87" s="242"/>
      <c r="AC87" s="242"/>
      <c r="AD87" s="237"/>
      <c r="AE87" s="237"/>
      <c r="AF87" s="238" t="str">
        <f t="shared" si="13"/>
        <v/>
      </c>
      <c r="AG87" s="239"/>
      <c r="AH87" s="239"/>
      <c r="AI87" s="239"/>
      <c r="AJ87" s="309"/>
      <c r="AK87" s="240" t="str">
        <f t="shared" si="14"/>
        <v/>
      </c>
      <c r="AL87" s="239"/>
      <c r="AM87" s="239"/>
      <c r="AN87" s="240"/>
      <c r="AO87" s="239"/>
      <c r="AP87" s="239" t="str">
        <f t="shared" si="15"/>
        <v>.</v>
      </c>
      <c r="AQ87" s="282"/>
      <c r="AR87" s="195"/>
      <c r="AS87" s="182"/>
      <c r="AT87" s="158"/>
      <c r="AU87" s="158"/>
      <c r="AV87" s="164"/>
    </row>
    <row r="88" spans="1:49" ht="69.650000000000006" customHeight="1" x14ac:dyDescent="0.25">
      <c r="A88" s="138" t="str">
        <f>MID(E88,FIND("(Q",E88)+1,8)</f>
        <v>Q8e.4.2a</v>
      </c>
      <c r="B88" s="38" t="s">
        <v>535</v>
      </c>
      <c r="C88" s="139"/>
      <c r="E88" s="566" t="s">
        <v>821</v>
      </c>
      <c r="F88" s="566"/>
      <c r="G88" s="566"/>
      <c r="H88" s="566"/>
      <c r="I88" s="160"/>
      <c r="J88" s="478"/>
      <c r="K88" s="479"/>
      <c r="L88" s="479"/>
      <c r="M88" s="466"/>
      <c r="N88" s="267" t="s">
        <v>0</v>
      </c>
      <c r="O88" s="429" t="s">
        <v>904</v>
      </c>
      <c r="P88" s="235"/>
      <c r="Q88" s="429"/>
      <c r="R88" s="235"/>
      <c r="S88" s="429"/>
      <c r="T88" s="235"/>
      <c r="U88" s="429"/>
      <c r="V88" s="429" t="str">
        <f t="shared" si="12"/>
        <v/>
      </c>
      <c r="W88" s="236"/>
      <c r="X88" s="398"/>
      <c r="Y88" s="152"/>
      <c r="Z88" s="152"/>
      <c r="AA88" s="233"/>
      <c r="AB88" s="242"/>
      <c r="AC88" s="242"/>
      <c r="AD88" s="237"/>
      <c r="AE88" s="237"/>
      <c r="AF88" s="238" t="str">
        <f t="shared" si="13"/>
        <v/>
      </c>
      <c r="AG88" s="239"/>
      <c r="AH88" s="239"/>
      <c r="AI88" s="239"/>
      <c r="AJ88" s="239"/>
      <c r="AK88" s="240" t="str">
        <f t="shared" si="14"/>
        <v/>
      </c>
      <c r="AL88" s="239"/>
      <c r="AM88" s="239"/>
      <c r="AN88" s="240"/>
      <c r="AO88" s="239"/>
      <c r="AP88" s="239" t="str">
        <f t="shared" si="15"/>
        <v>.</v>
      </c>
      <c r="AQ88" s="282"/>
      <c r="AR88" s="189"/>
      <c r="AS88" s="173"/>
      <c r="AT88" s="158"/>
      <c r="AU88" s="158"/>
      <c r="AV88" s="164"/>
    </row>
    <row r="89" spans="1:49" s="15" customFormat="1" ht="34.5" x14ac:dyDescent="0.25">
      <c r="A89" s="137" t="str">
        <f>MID(E89,FIND("(Q",E89)+1,7)</f>
        <v>Q8e.4.3</v>
      </c>
      <c r="B89" s="103" t="s">
        <v>59</v>
      </c>
      <c r="C89" s="144" t="s">
        <v>493</v>
      </c>
      <c r="D89" s="209"/>
      <c r="E89" s="560" t="s">
        <v>822</v>
      </c>
      <c r="F89" s="560"/>
      <c r="G89" s="560"/>
      <c r="H89" s="560"/>
      <c r="I89" s="434"/>
      <c r="J89" s="469"/>
      <c r="K89" s="470"/>
      <c r="L89" s="470"/>
      <c r="M89" s="458"/>
      <c r="N89" s="267" t="s">
        <v>747</v>
      </c>
      <c r="O89" s="248" t="s">
        <v>902</v>
      </c>
      <c r="P89" s="235"/>
      <c r="Q89" s="429"/>
      <c r="R89" s="235"/>
      <c r="S89" s="429"/>
      <c r="T89" s="235"/>
      <c r="U89" s="429"/>
      <c r="V89" s="429" t="str">
        <f t="shared" si="12"/>
        <v>profession is not regulated</v>
      </c>
      <c r="W89" s="236"/>
      <c r="X89" s="398"/>
      <c r="Y89" s="152"/>
      <c r="Z89" s="152"/>
      <c r="AA89" s="233"/>
      <c r="AB89" s="242"/>
      <c r="AC89" s="242"/>
      <c r="AD89" s="237"/>
      <c r="AE89" s="237"/>
      <c r="AF89" s="238" t="str">
        <f t="shared" si="13"/>
        <v/>
      </c>
      <c r="AG89" s="239"/>
      <c r="AH89" s="239"/>
      <c r="AI89" s="239"/>
      <c r="AJ89" s="309"/>
      <c r="AK89" s="240" t="str">
        <f t="shared" si="14"/>
        <v/>
      </c>
      <c r="AL89" s="239"/>
      <c r="AM89" s="239"/>
      <c r="AN89" s="240"/>
      <c r="AO89" s="239"/>
      <c r="AP89" s="239" t="str">
        <f t="shared" si="15"/>
        <v>.</v>
      </c>
      <c r="AQ89" s="282"/>
      <c r="AR89" s="189"/>
      <c r="AS89" s="173"/>
      <c r="AT89" s="158"/>
      <c r="AU89" s="158"/>
      <c r="AV89" s="196"/>
    </row>
    <row r="90" spans="1:49" s="15" customFormat="1" ht="64" customHeight="1" x14ac:dyDescent="0.25">
      <c r="A90" s="138" t="str">
        <f>MID(E90,FIND("(Q",E90)+1,8)</f>
        <v>Q8e.4.3a</v>
      </c>
      <c r="B90" s="103" t="s">
        <v>535</v>
      </c>
      <c r="C90" s="144"/>
      <c r="D90" s="71"/>
      <c r="E90" s="564" t="s">
        <v>823</v>
      </c>
      <c r="F90" s="564"/>
      <c r="G90" s="564"/>
      <c r="H90" s="564"/>
      <c r="I90" s="160"/>
      <c r="J90" s="469"/>
      <c r="K90" s="470"/>
      <c r="L90" s="470"/>
      <c r="M90" s="458"/>
      <c r="N90" s="267" t="s">
        <v>0</v>
      </c>
      <c r="O90" s="429" t="s">
        <v>904</v>
      </c>
      <c r="P90" s="235"/>
      <c r="Q90" s="429"/>
      <c r="R90" s="235"/>
      <c r="S90" s="429"/>
      <c r="T90" s="235"/>
      <c r="U90" s="429"/>
      <c r="V90" s="429" t="str">
        <f t="shared" si="12"/>
        <v/>
      </c>
      <c r="W90" s="236"/>
      <c r="X90" s="398"/>
      <c r="Y90" s="152"/>
      <c r="Z90" s="152"/>
      <c r="AA90" s="233"/>
      <c r="AB90" s="242"/>
      <c r="AC90" s="242"/>
      <c r="AD90" s="237"/>
      <c r="AE90" s="237"/>
      <c r="AF90" s="238" t="str">
        <f t="shared" si="13"/>
        <v/>
      </c>
      <c r="AG90" s="239"/>
      <c r="AH90" s="239"/>
      <c r="AI90" s="239"/>
      <c r="AJ90" s="309"/>
      <c r="AK90" s="240" t="str">
        <f t="shared" si="14"/>
        <v/>
      </c>
      <c r="AL90" s="239"/>
      <c r="AM90" s="239"/>
      <c r="AN90" s="240"/>
      <c r="AO90" s="239"/>
      <c r="AP90" s="239" t="str">
        <f t="shared" si="15"/>
        <v>.</v>
      </c>
      <c r="AQ90" s="282"/>
      <c r="AR90" s="189"/>
      <c r="AS90" s="173"/>
      <c r="AT90" s="158"/>
      <c r="AU90" s="158"/>
      <c r="AV90" s="196"/>
    </row>
    <row r="91" spans="1:49" ht="70.5" customHeight="1" x14ac:dyDescent="0.25">
      <c r="A91" s="138" t="str">
        <f>MID(E91,FIND("(Q",E91)+1,7)</f>
        <v>Q8e.4.4</v>
      </c>
      <c r="B91" s="38" t="s">
        <v>88</v>
      </c>
      <c r="C91" s="139" t="s">
        <v>490</v>
      </c>
      <c r="E91" s="568" t="s">
        <v>824</v>
      </c>
      <c r="F91" s="568"/>
      <c r="G91" s="568"/>
      <c r="H91" s="568"/>
      <c r="I91" s="643" t="s">
        <v>1081</v>
      </c>
      <c r="J91" s="478"/>
      <c r="K91" s="479"/>
      <c r="L91" s="479"/>
      <c r="M91" s="466"/>
      <c r="N91" s="267" t="s">
        <v>747</v>
      </c>
      <c r="O91" s="248" t="s">
        <v>902</v>
      </c>
      <c r="P91" s="235"/>
      <c r="Q91" s="411"/>
      <c r="R91" s="235"/>
      <c r="S91" s="429"/>
      <c r="T91" s="235"/>
      <c r="U91" s="411"/>
      <c r="V91" s="411" t="str">
        <f t="shared" si="12"/>
        <v>profession is not regulated</v>
      </c>
      <c r="W91" s="236"/>
      <c r="X91" s="398"/>
      <c r="Y91" s="152"/>
      <c r="Z91" s="152"/>
      <c r="AA91" s="233"/>
      <c r="AB91" s="242"/>
      <c r="AC91" s="242"/>
      <c r="AD91" s="237"/>
      <c r="AE91" s="237"/>
      <c r="AF91" s="238" t="str">
        <f t="shared" si="13"/>
        <v/>
      </c>
      <c r="AG91" s="239"/>
      <c r="AH91" s="239"/>
      <c r="AI91" s="239"/>
      <c r="AJ91" s="309"/>
      <c r="AK91" s="240" t="str">
        <f t="shared" si="14"/>
        <v/>
      </c>
      <c r="AL91" s="239"/>
      <c r="AM91" s="239"/>
      <c r="AN91" s="240"/>
      <c r="AO91" s="239"/>
      <c r="AP91" s="239" t="str">
        <f t="shared" si="15"/>
        <v>.</v>
      </c>
      <c r="AQ91" s="282"/>
      <c r="AR91" s="189"/>
      <c r="AS91" s="173"/>
      <c r="AT91" s="158"/>
      <c r="AU91" s="158"/>
      <c r="AV91" s="196"/>
    </row>
    <row r="92" spans="1:49" ht="29.15" customHeight="1" thickBot="1" x14ac:dyDescent="0.3">
      <c r="A92" s="138" t="str">
        <f>MID(E92,FIND("(Q",E92)+1,8)</f>
        <v>Q8e.4.4a</v>
      </c>
      <c r="B92" s="38" t="s">
        <v>88</v>
      </c>
      <c r="C92" s="139" t="s">
        <v>491</v>
      </c>
      <c r="D92" s="184"/>
      <c r="E92" s="650" t="s">
        <v>825</v>
      </c>
      <c r="F92" s="650"/>
      <c r="G92" s="650"/>
      <c r="H92" s="650"/>
      <c r="I92" s="644"/>
      <c r="J92" s="508"/>
      <c r="K92" s="509"/>
      <c r="L92" s="509"/>
      <c r="M92" s="510"/>
      <c r="N92" s="319" t="s">
        <v>1209</v>
      </c>
      <c r="O92" s="256" t="str">
        <f t="shared" ref="O92" si="18">IF(OR(B92="NI",B92="N"),"New question introduced in 2023 - Please answer this question for the year of the previous update in Column P",IF(B92="EC","Small changes were made to the question. Take extra care when validating the response in Column N. If necessary, please change your answer in Column P",""))</f>
        <v/>
      </c>
      <c r="P92" s="526"/>
      <c r="Q92" s="310"/>
      <c r="R92" s="274"/>
      <c r="S92" s="256"/>
      <c r="T92" s="274"/>
      <c r="U92" s="310"/>
      <c r="V92" s="310" t="str">
        <f t="shared" si="12"/>
        <v>.</v>
      </c>
      <c r="W92" s="355"/>
      <c r="X92" s="483"/>
      <c r="Y92" s="484"/>
      <c r="Z92" s="484"/>
      <c r="AA92" s="485"/>
      <c r="AB92" s="257"/>
      <c r="AC92" s="257"/>
      <c r="AD92" s="258"/>
      <c r="AE92" s="258"/>
      <c r="AF92" s="259" t="str">
        <f t="shared" si="13"/>
        <v/>
      </c>
      <c r="AG92" s="260"/>
      <c r="AH92" s="260"/>
      <c r="AI92" s="260"/>
      <c r="AJ92" s="260"/>
      <c r="AK92" s="261" t="str">
        <f t="shared" si="14"/>
        <v/>
      </c>
      <c r="AL92" s="260"/>
      <c r="AM92" s="260"/>
      <c r="AN92" s="261"/>
      <c r="AO92" s="260"/>
      <c r="AP92" s="260" t="str">
        <f t="shared" si="15"/>
        <v>.</v>
      </c>
      <c r="AQ92" s="296"/>
      <c r="AR92" s="189"/>
      <c r="AS92" s="179"/>
      <c r="AT92" s="197"/>
      <c r="AU92" s="197"/>
      <c r="AV92" s="198"/>
    </row>
    <row r="93" spans="1:49" x14ac:dyDescent="0.25">
      <c r="I93" s="216"/>
      <c r="N93" s="76"/>
      <c r="AB93" s="361"/>
      <c r="AC93" s="361"/>
      <c r="AD93" s="22"/>
      <c r="AR93" s="195"/>
      <c r="AS93" s="172"/>
      <c r="AT93" s="172"/>
      <c r="AU93" s="172"/>
      <c r="AV93" s="172"/>
      <c r="AW93" s="165"/>
    </row>
    <row r="94" spans="1:49" x14ac:dyDescent="0.25">
      <c r="A94" s="356"/>
      <c r="B94" s="356">
        <f>COUNTIF(B6:B92,"E")+ COUNTIF(B6:B92,"EC")+ COUNTIF(B6:B92,"N")+ COUNTIF(B6:B92,"ETS")</f>
        <v>37</v>
      </c>
      <c r="C94" s="356"/>
      <c r="K94" s="53"/>
      <c r="L94" s="53"/>
      <c r="M94" s="53"/>
      <c r="N94" s="53"/>
      <c r="O94" s="53"/>
      <c r="P94" s="53"/>
      <c r="Q94" s="60"/>
      <c r="R94" s="53"/>
      <c r="S94" s="60"/>
      <c r="T94" s="53"/>
      <c r="U94" s="60"/>
      <c r="V94" s="53"/>
      <c r="W94" s="43"/>
      <c r="X94" s="53"/>
      <c r="Y94" s="53"/>
      <c r="Z94" s="53"/>
      <c r="AA94" s="53"/>
      <c r="AB94" s="362"/>
      <c r="AC94" s="362"/>
      <c r="AD94" s="43"/>
      <c r="AE94" s="43"/>
      <c r="AF94" s="43"/>
      <c r="AG94" s="43"/>
      <c r="AH94" s="357"/>
      <c r="AI94" s="40"/>
      <c r="AJ94" s="40"/>
      <c r="AK94" s="40"/>
      <c r="AL94" s="40"/>
      <c r="AM94" s="43"/>
      <c r="AN94" s="43"/>
      <c r="AO94" s="43"/>
      <c r="AP94" s="43"/>
      <c r="AQ94" s="43"/>
      <c r="AR94" s="24"/>
      <c r="AS94" s="24">
        <f>COUNTIF(AS6:AS92,"x")</f>
        <v>0</v>
      </c>
      <c r="AT94" s="24">
        <f>AS94/B94</f>
        <v>0</v>
      </c>
      <c r="AU94" s="213"/>
      <c r="AV94" s="213"/>
    </row>
    <row r="95" spans="1:49" x14ac:dyDescent="0.25">
      <c r="B95" s="38"/>
      <c r="C95" s="39"/>
      <c r="AB95" s="361"/>
      <c r="AC95" s="361"/>
      <c r="AD95" s="22"/>
      <c r="AR95" s="78"/>
      <c r="AS95" s="78"/>
      <c r="AT95" s="78"/>
      <c r="AU95" s="78"/>
      <c r="AV95" s="78"/>
    </row>
    <row r="96" spans="1:49" x14ac:dyDescent="0.25">
      <c r="B96" s="39"/>
      <c r="H96" s="58"/>
      <c r="I96" s="43"/>
      <c r="AB96" s="361"/>
      <c r="AC96" s="361"/>
      <c r="AR96" s="78"/>
      <c r="AS96" s="78"/>
      <c r="AT96" s="78"/>
      <c r="AU96" s="78"/>
      <c r="AV96" s="78"/>
    </row>
    <row r="97" spans="8:48" x14ac:dyDescent="0.25">
      <c r="H97" s="649"/>
      <c r="I97" s="649"/>
      <c r="J97" s="649"/>
      <c r="AB97" s="361"/>
      <c r="AC97" s="361"/>
      <c r="AR97" s="78"/>
      <c r="AS97" s="78"/>
      <c r="AT97" s="78"/>
      <c r="AU97" s="78"/>
      <c r="AV97" s="78"/>
    </row>
    <row r="98" spans="8:48" x14ac:dyDescent="0.25">
      <c r="AB98" s="361"/>
      <c r="AC98" s="361"/>
      <c r="AR98" s="78"/>
      <c r="AS98" s="78"/>
      <c r="AT98" s="78"/>
      <c r="AU98" s="78"/>
      <c r="AV98" s="78"/>
    </row>
    <row r="99" spans="8:48" x14ac:dyDescent="0.25">
      <c r="AB99" s="361"/>
      <c r="AC99" s="361"/>
      <c r="AR99" s="78"/>
      <c r="AS99" s="78"/>
      <c r="AT99" s="78"/>
      <c r="AU99" s="78"/>
      <c r="AV99" s="78"/>
    </row>
    <row r="100" spans="8:48" x14ac:dyDescent="0.25">
      <c r="AB100" s="361"/>
      <c r="AC100" s="361"/>
      <c r="AR100" s="78"/>
      <c r="AS100" s="78"/>
      <c r="AT100" s="78"/>
      <c r="AU100" s="78"/>
      <c r="AV100" s="78"/>
    </row>
    <row r="101" spans="8:48" x14ac:dyDescent="0.25">
      <c r="AB101" s="361"/>
      <c r="AC101" s="361"/>
      <c r="AR101" s="78"/>
      <c r="AS101" s="78"/>
      <c r="AT101" s="78"/>
      <c r="AU101" s="78"/>
      <c r="AV101" s="78"/>
    </row>
    <row r="102" spans="8:48" x14ac:dyDescent="0.25">
      <c r="AB102" s="361"/>
      <c r="AC102" s="361"/>
      <c r="AR102" s="78"/>
      <c r="AS102" s="78"/>
      <c r="AT102" s="78"/>
      <c r="AU102" s="78"/>
      <c r="AV102" s="78"/>
    </row>
    <row r="103" spans="8:48" x14ac:dyDescent="0.25">
      <c r="AB103" s="361"/>
      <c r="AC103" s="361"/>
      <c r="AR103" s="78"/>
      <c r="AS103" s="78"/>
      <c r="AT103" s="78"/>
      <c r="AU103" s="78"/>
      <c r="AV103" s="78"/>
    </row>
    <row r="104" spans="8:48" x14ac:dyDescent="0.25">
      <c r="AB104" s="361"/>
      <c r="AC104" s="361"/>
      <c r="AR104" s="78"/>
      <c r="AS104" s="78"/>
      <c r="AT104" s="78"/>
      <c r="AU104" s="78"/>
      <c r="AV104" s="78"/>
    </row>
    <row r="105" spans="8:48" x14ac:dyDescent="0.25">
      <c r="AB105" s="361"/>
      <c r="AC105" s="361"/>
      <c r="AR105" s="78"/>
      <c r="AS105" s="78"/>
      <c r="AT105" s="78"/>
      <c r="AU105" s="78"/>
      <c r="AV105" s="78"/>
    </row>
    <row r="106" spans="8:48" x14ac:dyDescent="0.25">
      <c r="AB106" s="361"/>
      <c r="AC106" s="361"/>
      <c r="AR106" s="78"/>
      <c r="AS106" s="78"/>
      <c r="AT106" s="78"/>
      <c r="AU106" s="78"/>
      <c r="AV106" s="78"/>
    </row>
    <row r="107" spans="8:48" x14ac:dyDescent="0.25">
      <c r="AB107" s="361"/>
      <c r="AC107" s="361"/>
      <c r="AR107" s="78"/>
      <c r="AS107" s="78"/>
      <c r="AT107" s="78"/>
      <c r="AU107" s="78"/>
      <c r="AV107" s="78"/>
    </row>
    <row r="108" spans="8:48" x14ac:dyDescent="0.25">
      <c r="AB108" s="361"/>
      <c r="AC108" s="361"/>
      <c r="AR108" s="78"/>
      <c r="AS108" s="78"/>
      <c r="AT108" s="78"/>
      <c r="AU108" s="78"/>
      <c r="AV108" s="78"/>
    </row>
    <row r="109" spans="8:48" x14ac:dyDescent="0.25">
      <c r="AB109" s="361"/>
      <c r="AC109" s="361"/>
      <c r="AR109" s="78"/>
      <c r="AS109" s="78"/>
      <c r="AT109" s="78"/>
      <c r="AU109" s="78"/>
      <c r="AV109" s="78"/>
    </row>
    <row r="110" spans="8:48" x14ac:dyDescent="0.25">
      <c r="AB110" s="361"/>
      <c r="AC110" s="361"/>
      <c r="AR110" s="78"/>
      <c r="AS110" s="78"/>
      <c r="AT110" s="78"/>
      <c r="AU110" s="78"/>
      <c r="AV110" s="78"/>
    </row>
    <row r="111" spans="8:48" x14ac:dyDescent="0.25">
      <c r="AB111" s="361"/>
      <c r="AC111" s="361"/>
      <c r="AR111" s="78"/>
      <c r="AS111" s="78"/>
      <c r="AT111" s="78"/>
      <c r="AU111" s="78"/>
      <c r="AV111" s="78"/>
    </row>
    <row r="112" spans="8:48" x14ac:dyDescent="0.25">
      <c r="AB112" s="361"/>
      <c r="AC112" s="361"/>
      <c r="AR112" s="78"/>
      <c r="AS112" s="78"/>
      <c r="AT112" s="78"/>
      <c r="AU112" s="78"/>
      <c r="AV112" s="78"/>
    </row>
    <row r="113" spans="28:48" x14ac:dyDescent="0.25">
      <c r="AB113" s="361"/>
      <c r="AC113" s="361"/>
      <c r="AR113" s="78"/>
      <c r="AS113" s="78"/>
      <c r="AT113" s="78"/>
      <c r="AU113" s="78"/>
      <c r="AV113" s="78"/>
    </row>
    <row r="114" spans="28:48" x14ac:dyDescent="0.25">
      <c r="AB114" s="361"/>
      <c r="AC114" s="361"/>
      <c r="AR114" s="78"/>
      <c r="AS114" s="78"/>
      <c r="AT114" s="78"/>
      <c r="AU114" s="78"/>
      <c r="AV114" s="78"/>
    </row>
    <row r="115" spans="28:48" x14ac:dyDescent="0.25">
      <c r="AB115" s="361"/>
      <c r="AC115" s="361"/>
      <c r="AR115" s="78"/>
      <c r="AS115" s="78"/>
      <c r="AT115" s="78"/>
      <c r="AU115" s="78"/>
      <c r="AV115" s="78"/>
    </row>
    <row r="116" spans="28:48" x14ac:dyDescent="0.25">
      <c r="AB116" s="361"/>
      <c r="AC116" s="361"/>
      <c r="AR116" s="78"/>
      <c r="AS116" s="78"/>
      <c r="AT116" s="78"/>
      <c r="AU116" s="78"/>
      <c r="AV116" s="78"/>
    </row>
    <row r="117" spans="28:48" x14ac:dyDescent="0.25">
      <c r="AB117" s="361"/>
      <c r="AC117" s="361"/>
      <c r="AR117" s="78"/>
      <c r="AS117" s="78"/>
      <c r="AT117" s="78"/>
      <c r="AU117" s="78"/>
      <c r="AV117" s="78"/>
    </row>
    <row r="118" spans="28:48" x14ac:dyDescent="0.25">
      <c r="AB118" s="361"/>
      <c r="AC118" s="361"/>
      <c r="AR118" s="78"/>
      <c r="AS118" s="78"/>
      <c r="AT118" s="78"/>
      <c r="AU118" s="78"/>
      <c r="AV118" s="78"/>
    </row>
    <row r="119" spans="28:48" x14ac:dyDescent="0.25">
      <c r="AB119" s="361"/>
      <c r="AC119" s="361"/>
      <c r="AR119" s="78"/>
      <c r="AS119" s="78"/>
      <c r="AT119" s="78"/>
      <c r="AU119" s="78"/>
      <c r="AV119" s="78"/>
    </row>
    <row r="120" spans="28:48" x14ac:dyDescent="0.25">
      <c r="AB120" s="361"/>
      <c r="AC120" s="361"/>
      <c r="AR120" s="78"/>
      <c r="AS120" s="78"/>
      <c r="AT120" s="78"/>
      <c r="AU120" s="78"/>
      <c r="AV120" s="78"/>
    </row>
    <row r="121" spans="28:48" x14ac:dyDescent="0.25">
      <c r="AB121" s="361"/>
      <c r="AC121" s="361"/>
      <c r="AR121" s="78"/>
      <c r="AS121" s="78"/>
      <c r="AT121" s="78"/>
      <c r="AU121" s="78"/>
      <c r="AV121" s="78"/>
    </row>
    <row r="122" spans="28:48" x14ac:dyDescent="0.25">
      <c r="AB122" s="361"/>
      <c r="AC122" s="361"/>
      <c r="AR122" s="78"/>
      <c r="AS122" s="78"/>
      <c r="AT122" s="78"/>
      <c r="AU122" s="78"/>
      <c r="AV122" s="78"/>
    </row>
    <row r="123" spans="28:48" x14ac:dyDescent="0.25">
      <c r="AB123" s="361"/>
      <c r="AC123" s="361"/>
      <c r="AR123" s="78"/>
      <c r="AS123" s="78"/>
      <c r="AT123" s="78"/>
      <c r="AU123" s="78"/>
      <c r="AV123" s="78"/>
    </row>
    <row r="124" spans="28:48" x14ac:dyDescent="0.25">
      <c r="AB124" s="361"/>
      <c r="AC124" s="361"/>
      <c r="AR124" s="78"/>
      <c r="AS124" s="78"/>
      <c r="AT124" s="78"/>
      <c r="AU124" s="78"/>
      <c r="AV124" s="78"/>
    </row>
    <row r="125" spans="28:48" x14ac:dyDescent="0.25">
      <c r="AB125" s="361"/>
      <c r="AC125" s="361"/>
      <c r="AR125" s="78"/>
      <c r="AS125" s="78"/>
      <c r="AT125" s="78"/>
      <c r="AU125" s="78"/>
      <c r="AV125" s="78"/>
    </row>
    <row r="126" spans="28:48" x14ac:dyDescent="0.25">
      <c r="AB126" s="361"/>
      <c r="AC126" s="361"/>
      <c r="AR126" s="78"/>
      <c r="AS126" s="78"/>
      <c r="AT126" s="78"/>
      <c r="AU126" s="78"/>
      <c r="AV126" s="78"/>
    </row>
    <row r="127" spans="28:48" x14ac:dyDescent="0.25">
      <c r="AB127" s="361"/>
      <c r="AC127" s="361"/>
      <c r="AR127" s="78"/>
      <c r="AS127" s="78"/>
      <c r="AT127" s="78"/>
      <c r="AU127" s="78"/>
      <c r="AV127" s="78"/>
    </row>
    <row r="128" spans="28:48" x14ac:dyDescent="0.25">
      <c r="AB128" s="361"/>
      <c r="AC128" s="361"/>
      <c r="AR128" s="78"/>
      <c r="AS128" s="78"/>
      <c r="AT128" s="78"/>
      <c r="AU128" s="78"/>
      <c r="AV128" s="78"/>
    </row>
    <row r="129" spans="28:48" x14ac:dyDescent="0.25">
      <c r="AB129" s="361"/>
      <c r="AC129" s="361"/>
      <c r="AR129" s="78"/>
      <c r="AS129" s="78"/>
      <c r="AT129" s="78"/>
      <c r="AU129" s="78"/>
      <c r="AV129" s="78"/>
    </row>
    <row r="130" spans="28:48" x14ac:dyDescent="0.25">
      <c r="AB130" s="361"/>
      <c r="AC130" s="361"/>
      <c r="AR130" s="78"/>
      <c r="AS130" s="78"/>
      <c r="AT130" s="78"/>
      <c r="AU130" s="78"/>
      <c r="AV130" s="78"/>
    </row>
    <row r="131" spans="28:48" x14ac:dyDescent="0.25">
      <c r="AB131" s="361"/>
      <c r="AC131" s="361"/>
      <c r="AR131" s="78"/>
      <c r="AS131" s="78"/>
      <c r="AT131" s="78"/>
      <c r="AU131" s="78"/>
      <c r="AV131" s="78"/>
    </row>
    <row r="132" spans="28:48" x14ac:dyDescent="0.25">
      <c r="AB132" s="361"/>
      <c r="AC132" s="361"/>
      <c r="AR132" s="78"/>
      <c r="AS132" s="78"/>
      <c r="AT132" s="78"/>
      <c r="AU132" s="78"/>
      <c r="AV132" s="78"/>
    </row>
    <row r="133" spans="28:48" x14ac:dyDescent="0.25">
      <c r="AB133" s="361"/>
      <c r="AC133" s="361"/>
      <c r="AR133" s="78"/>
      <c r="AS133" s="78"/>
      <c r="AT133" s="78"/>
      <c r="AU133" s="78"/>
      <c r="AV133" s="78"/>
    </row>
    <row r="134" spans="28:48" x14ac:dyDescent="0.25">
      <c r="AB134" s="361"/>
      <c r="AC134" s="361"/>
      <c r="AR134" s="78"/>
      <c r="AS134" s="78"/>
      <c r="AT134" s="78"/>
      <c r="AU134" s="78"/>
      <c r="AV134" s="78"/>
    </row>
    <row r="135" spans="28:48" x14ac:dyDescent="0.25">
      <c r="AB135" s="361"/>
      <c r="AC135" s="361"/>
      <c r="AR135" s="78"/>
      <c r="AS135" s="78"/>
      <c r="AT135" s="78"/>
      <c r="AU135" s="78"/>
      <c r="AV135" s="78"/>
    </row>
    <row r="136" spans="28:48" x14ac:dyDescent="0.25">
      <c r="AB136" s="361"/>
      <c r="AC136" s="361"/>
      <c r="AR136" s="78"/>
      <c r="AS136" s="78"/>
      <c r="AT136" s="78"/>
      <c r="AU136" s="78"/>
      <c r="AV136" s="78"/>
    </row>
    <row r="137" spans="28:48" x14ac:dyDescent="0.25">
      <c r="AB137" s="361"/>
      <c r="AC137" s="361"/>
      <c r="AR137" s="78"/>
      <c r="AS137" s="78"/>
      <c r="AT137" s="78"/>
      <c r="AU137" s="78"/>
      <c r="AV137" s="78"/>
    </row>
    <row r="138" spans="28:48" x14ac:dyDescent="0.25">
      <c r="AB138" s="361"/>
      <c r="AC138" s="361"/>
      <c r="AR138" s="78"/>
      <c r="AS138" s="78"/>
      <c r="AT138" s="78"/>
      <c r="AU138" s="78"/>
      <c r="AV138" s="78"/>
    </row>
    <row r="139" spans="28:48" x14ac:dyDescent="0.25">
      <c r="AB139" s="361"/>
      <c r="AC139" s="361"/>
      <c r="AR139" s="78"/>
      <c r="AS139" s="78"/>
      <c r="AT139" s="78"/>
      <c r="AU139" s="78"/>
      <c r="AV139" s="78"/>
    </row>
    <row r="140" spans="28:48" x14ac:dyDescent="0.25">
      <c r="AB140" s="361"/>
      <c r="AC140" s="361"/>
      <c r="AR140" s="78"/>
      <c r="AS140" s="78"/>
      <c r="AT140" s="78"/>
      <c r="AU140" s="78"/>
      <c r="AV140" s="78"/>
    </row>
    <row r="141" spans="28:48" x14ac:dyDescent="0.25">
      <c r="AB141" s="361"/>
      <c r="AC141" s="361"/>
      <c r="AR141" s="78"/>
      <c r="AS141" s="78"/>
      <c r="AT141" s="78"/>
      <c r="AU141" s="78"/>
      <c r="AV141" s="78"/>
    </row>
    <row r="142" spans="28:48" x14ac:dyDescent="0.25">
      <c r="AB142" s="361"/>
      <c r="AC142" s="361"/>
      <c r="AR142" s="78"/>
      <c r="AS142" s="78"/>
      <c r="AT142" s="78"/>
      <c r="AU142" s="78"/>
      <c r="AV142" s="78"/>
    </row>
    <row r="143" spans="28:48" x14ac:dyDescent="0.25">
      <c r="AB143" s="361"/>
      <c r="AC143" s="361"/>
      <c r="AR143" s="78"/>
      <c r="AS143" s="78"/>
      <c r="AT143" s="78"/>
      <c r="AU143" s="78"/>
      <c r="AV143" s="78"/>
    </row>
    <row r="144" spans="28:48" x14ac:dyDescent="0.25">
      <c r="AB144" s="361"/>
      <c r="AC144" s="361"/>
      <c r="AR144" s="78"/>
      <c r="AS144" s="78"/>
      <c r="AT144" s="78"/>
      <c r="AU144" s="78"/>
      <c r="AV144" s="78"/>
    </row>
    <row r="145" spans="28:48" x14ac:dyDescent="0.25">
      <c r="AB145" s="361"/>
      <c r="AC145" s="361"/>
      <c r="AR145" s="78"/>
      <c r="AS145" s="78"/>
      <c r="AT145" s="78"/>
      <c r="AU145" s="78"/>
      <c r="AV145" s="78"/>
    </row>
    <row r="146" spans="28:48" x14ac:dyDescent="0.25">
      <c r="AB146" s="361"/>
      <c r="AC146" s="361"/>
      <c r="AR146" s="78"/>
      <c r="AS146" s="78"/>
      <c r="AT146" s="78"/>
      <c r="AU146" s="78"/>
      <c r="AV146" s="78"/>
    </row>
    <row r="147" spans="28:48" x14ac:dyDescent="0.25">
      <c r="AB147" s="361"/>
      <c r="AC147" s="361"/>
      <c r="AR147" s="78"/>
      <c r="AS147" s="78"/>
      <c r="AT147" s="78"/>
      <c r="AU147" s="78"/>
      <c r="AV147" s="78"/>
    </row>
    <row r="148" spans="28:48" x14ac:dyDescent="0.25">
      <c r="AB148" s="361"/>
      <c r="AC148" s="361"/>
      <c r="AR148" s="78"/>
      <c r="AS148" s="78"/>
      <c r="AT148" s="78"/>
      <c r="AU148" s="78"/>
      <c r="AV148" s="78"/>
    </row>
    <row r="149" spans="28:48" x14ac:dyDescent="0.25">
      <c r="AB149" s="361"/>
      <c r="AC149" s="361"/>
      <c r="AR149" s="78"/>
      <c r="AS149" s="78"/>
      <c r="AT149" s="78"/>
      <c r="AU149" s="78"/>
      <c r="AV149" s="78"/>
    </row>
    <row r="150" spans="28:48" x14ac:dyDescent="0.25">
      <c r="AB150" s="361"/>
      <c r="AC150" s="361"/>
      <c r="AR150" s="78"/>
      <c r="AS150" s="78"/>
      <c r="AT150" s="78"/>
      <c r="AU150" s="78"/>
      <c r="AV150" s="78"/>
    </row>
    <row r="151" spans="28:48" x14ac:dyDescent="0.25">
      <c r="AB151" s="361"/>
      <c r="AC151" s="361"/>
      <c r="AR151" s="78"/>
      <c r="AS151" s="78"/>
      <c r="AT151" s="78"/>
      <c r="AU151" s="78"/>
      <c r="AV151" s="78"/>
    </row>
    <row r="152" spans="28:48" x14ac:dyDescent="0.25">
      <c r="AB152" s="361"/>
      <c r="AC152" s="361"/>
      <c r="AR152" s="78"/>
      <c r="AS152" s="78"/>
      <c r="AT152" s="78"/>
      <c r="AU152" s="78"/>
      <c r="AV152" s="78"/>
    </row>
    <row r="153" spans="28:48" x14ac:dyDescent="0.25">
      <c r="AB153" s="361"/>
      <c r="AC153" s="361"/>
      <c r="AR153" s="78"/>
      <c r="AS153" s="78"/>
      <c r="AT153" s="78"/>
      <c r="AU153" s="78"/>
      <c r="AV153" s="78"/>
    </row>
    <row r="154" spans="28:48" x14ac:dyDescent="0.25">
      <c r="AB154" s="361"/>
      <c r="AC154" s="361"/>
      <c r="AR154" s="78"/>
      <c r="AS154" s="78"/>
      <c r="AT154" s="78"/>
      <c r="AU154" s="78"/>
      <c r="AV154" s="78"/>
    </row>
    <row r="155" spans="28:48" x14ac:dyDescent="0.25">
      <c r="AB155" s="361"/>
      <c r="AC155" s="361"/>
      <c r="AR155" s="78"/>
      <c r="AS155" s="78"/>
      <c r="AT155" s="78"/>
      <c r="AU155" s="78"/>
      <c r="AV155" s="78"/>
    </row>
    <row r="156" spans="28:48" x14ac:dyDescent="0.25">
      <c r="AB156" s="361"/>
      <c r="AC156" s="361"/>
      <c r="AR156" s="78"/>
      <c r="AS156" s="78"/>
      <c r="AT156" s="78"/>
      <c r="AU156" s="78"/>
      <c r="AV156" s="78"/>
    </row>
    <row r="157" spans="28:48" x14ac:dyDescent="0.25">
      <c r="AB157" s="361"/>
      <c r="AC157" s="361"/>
      <c r="AR157" s="78"/>
      <c r="AS157" s="78"/>
      <c r="AT157" s="78"/>
      <c r="AU157" s="78"/>
      <c r="AV157" s="78"/>
    </row>
    <row r="158" spans="28:48" x14ac:dyDescent="0.25">
      <c r="AB158" s="361"/>
      <c r="AC158" s="361"/>
      <c r="AR158" s="78"/>
      <c r="AS158" s="78"/>
      <c r="AT158" s="78"/>
      <c r="AU158" s="78"/>
      <c r="AV158" s="78"/>
    </row>
    <row r="159" spans="28:48" x14ac:dyDescent="0.25">
      <c r="AB159" s="361"/>
      <c r="AC159" s="361"/>
      <c r="AR159" s="78"/>
      <c r="AS159" s="78"/>
      <c r="AT159" s="78"/>
      <c r="AU159" s="78"/>
      <c r="AV159" s="78"/>
    </row>
    <row r="160" spans="28:48" x14ac:dyDescent="0.25">
      <c r="AB160" s="361"/>
      <c r="AC160" s="361"/>
      <c r="AR160" s="78"/>
      <c r="AS160" s="78"/>
      <c r="AT160" s="78"/>
      <c r="AU160" s="78"/>
      <c r="AV160" s="78"/>
    </row>
    <row r="161" spans="28:48" x14ac:dyDescent="0.25">
      <c r="AB161" s="361"/>
      <c r="AC161" s="361"/>
      <c r="AR161" s="78"/>
      <c r="AS161" s="78"/>
      <c r="AT161" s="78"/>
      <c r="AU161" s="78"/>
      <c r="AV161" s="78"/>
    </row>
    <row r="162" spans="28:48" x14ac:dyDescent="0.25">
      <c r="AB162" s="361"/>
      <c r="AC162" s="361"/>
      <c r="AR162" s="78"/>
      <c r="AS162" s="78"/>
      <c r="AT162" s="78"/>
      <c r="AU162" s="78"/>
      <c r="AV162" s="78"/>
    </row>
    <row r="163" spans="28:48" x14ac:dyDescent="0.25">
      <c r="AB163" s="361"/>
      <c r="AC163" s="361"/>
      <c r="AR163" s="78"/>
      <c r="AS163" s="78"/>
      <c r="AT163" s="78"/>
      <c r="AU163" s="78"/>
      <c r="AV163" s="78"/>
    </row>
    <row r="164" spans="28:48" x14ac:dyDescent="0.25">
      <c r="AB164" s="361"/>
      <c r="AC164" s="361"/>
      <c r="AR164" s="78"/>
      <c r="AS164" s="78"/>
      <c r="AT164" s="78"/>
      <c r="AU164" s="78"/>
      <c r="AV164" s="78"/>
    </row>
    <row r="165" spans="28:48" x14ac:dyDescent="0.25">
      <c r="AB165" s="361"/>
      <c r="AC165" s="361"/>
      <c r="AR165" s="78"/>
      <c r="AS165" s="78"/>
      <c r="AT165" s="78"/>
      <c r="AU165" s="78"/>
      <c r="AV165" s="78"/>
    </row>
    <row r="166" spans="28:48" x14ac:dyDescent="0.25">
      <c r="AB166" s="361"/>
      <c r="AC166" s="361"/>
      <c r="AR166" s="78"/>
      <c r="AS166" s="78"/>
      <c r="AT166" s="78"/>
      <c r="AU166" s="78"/>
      <c r="AV166" s="78"/>
    </row>
    <row r="167" spans="28:48" x14ac:dyDescent="0.25">
      <c r="AB167" s="361"/>
      <c r="AC167" s="361"/>
      <c r="AR167" s="78"/>
      <c r="AS167" s="78"/>
      <c r="AT167" s="78"/>
      <c r="AU167" s="78"/>
      <c r="AV167" s="78"/>
    </row>
    <row r="168" spans="28:48" x14ac:dyDescent="0.25">
      <c r="AB168" s="361"/>
      <c r="AC168" s="361"/>
      <c r="AR168" s="78"/>
      <c r="AS168" s="78"/>
      <c r="AT168" s="78"/>
      <c r="AU168" s="78"/>
      <c r="AV168" s="78"/>
    </row>
    <row r="169" spans="28:48" x14ac:dyDescent="0.25">
      <c r="AB169" s="361"/>
      <c r="AC169" s="361"/>
      <c r="AR169" s="78"/>
      <c r="AS169" s="78"/>
      <c r="AT169" s="78"/>
      <c r="AU169" s="78"/>
      <c r="AV169" s="78"/>
    </row>
    <row r="170" spans="28:48" x14ac:dyDescent="0.25">
      <c r="AB170" s="361"/>
      <c r="AC170" s="361"/>
      <c r="AR170" s="78"/>
      <c r="AS170" s="78"/>
      <c r="AT170" s="78"/>
      <c r="AU170" s="78"/>
      <c r="AV170" s="78"/>
    </row>
    <row r="171" spans="28:48" x14ac:dyDescent="0.25">
      <c r="AB171" s="361"/>
      <c r="AC171" s="361"/>
      <c r="AR171" s="78"/>
      <c r="AS171" s="78"/>
      <c r="AT171" s="78"/>
      <c r="AU171" s="78"/>
      <c r="AV171" s="78"/>
    </row>
    <row r="172" spans="28:48" x14ac:dyDescent="0.25">
      <c r="AB172" s="361"/>
      <c r="AC172" s="361"/>
      <c r="AR172" s="78"/>
      <c r="AS172" s="78"/>
      <c r="AT172" s="78"/>
      <c r="AU172" s="78"/>
      <c r="AV172" s="78"/>
    </row>
    <row r="173" spans="28:48" x14ac:dyDescent="0.25">
      <c r="AB173" s="361"/>
      <c r="AC173" s="361"/>
      <c r="AR173" s="78"/>
      <c r="AS173" s="78"/>
      <c r="AT173" s="78"/>
      <c r="AU173" s="78"/>
      <c r="AV173" s="78"/>
    </row>
    <row r="174" spans="28:48" x14ac:dyDescent="0.25">
      <c r="AB174" s="361"/>
      <c r="AC174" s="361"/>
      <c r="AR174" s="78"/>
      <c r="AS174" s="78"/>
      <c r="AT174" s="78"/>
      <c r="AU174" s="78"/>
      <c r="AV174" s="78"/>
    </row>
    <row r="175" spans="28:48" x14ac:dyDescent="0.25">
      <c r="AB175" s="361"/>
      <c r="AC175" s="361"/>
      <c r="AR175" s="78"/>
      <c r="AS175" s="78"/>
      <c r="AT175" s="78"/>
      <c r="AU175" s="78"/>
      <c r="AV175" s="78"/>
    </row>
    <row r="176" spans="28:48" x14ac:dyDescent="0.25">
      <c r="AB176" s="361"/>
      <c r="AC176" s="361"/>
      <c r="AR176" s="78"/>
      <c r="AS176" s="78"/>
      <c r="AT176" s="78"/>
      <c r="AU176" s="78"/>
      <c r="AV176" s="78"/>
    </row>
    <row r="177" spans="28:48" x14ac:dyDescent="0.25">
      <c r="AB177" s="361"/>
      <c r="AC177" s="361"/>
      <c r="AR177" s="78"/>
      <c r="AS177" s="78"/>
      <c r="AT177" s="78"/>
      <c r="AU177" s="78"/>
      <c r="AV177" s="78"/>
    </row>
    <row r="178" spans="28:48" x14ac:dyDescent="0.25">
      <c r="AB178" s="361"/>
      <c r="AC178" s="361"/>
      <c r="AR178" s="78"/>
      <c r="AS178" s="78"/>
      <c r="AT178" s="78"/>
      <c r="AU178" s="78"/>
      <c r="AV178" s="78"/>
    </row>
    <row r="179" spans="28:48" x14ac:dyDescent="0.25">
      <c r="AB179" s="361"/>
      <c r="AC179" s="361"/>
      <c r="AR179" s="78"/>
      <c r="AS179" s="78"/>
      <c r="AT179" s="78"/>
      <c r="AU179" s="78"/>
      <c r="AV179" s="78"/>
    </row>
    <row r="180" spans="28:48" x14ac:dyDescent="0.25">
      <c r="AB180" s="361"/>
      <c r="AC180" s="361"/>
      <c r="AR180" s="78"/>
      <c r="AS180" s="78"/>
      <c r="AT180" s="78"/>
      <c r="AU180" s="78"/>
      <c r="AV180" s="78"/>
    </row>
    <row r="181" spans="28:48" x14ac:dyDescent="0.25">
      <c r="AB181" s="361"/>
      <c r="AC181" s="361"/>
      <c r="AR181" s="78"/>
      <c r="AS181" s="78"/>
      <c r="AT181" s="78"/>
      <c r="AU181" s="78"/>
      <c r="AV181" s="78"/>
    </row>
    <row r="182" spans="28:48" x14ac:dyDescent="0.25">
      <c r="AB182" s="361"/>
      <c r="AC182" s="361"/>
      <c r="AR182" s="78"/>
      <c r="AS182" s="78"/>
      <c r="AT182" s="78"/>
      <c r="AU182" s="78"/>
      <c r="AV182" s="78"/>
    </row>
    <row r="183" spans="28:48" x14ac:dyDescent="0.25">
      <c r="AB183" s="361"/>
      <c r="AC183" s="361"/>
      <c r="AR183" s="78"/>
      <c r="AS183" s="78"/>
      <c r="AT183" s="78"/>
      <c r="AU183" s="78"/>
      <c r="AV183" s="78"/>
    </row>
    <row r="184" spans="28:48" x14ac:dyDescent="0.25">
      <c r="AB184" s="361"/>
      <c r="AC184" s="361"/>
      <c r="AR184" s="78"/>
      <c r="AS184" s="78"/>
      <c r="AT184" s="78"/>
      <c r="AU184" s="78"/>
      <c r="AV184" s="78"/>
    </row>
    <row r="185" spans="28:48" x14ac:dyDescent="0.25">
      <c r="AB185" s="361"/>
      <c r="AC185" s="361"/>
      <c r="AR185" s="78"/>
      <c r="AS185" s="78"/>
      <c r="AT185" s="78"/>
      <c r="AU185" s="78"/>
      <c r="AV185" s="78"/>
    </row>
    <row r="186" spans="28:48" x14ac:dyDescent="0.25">
      <c r="AB186" s="361"/>
      <c r="AC186" s="361"/>
      <c r="AR186" s="78"/>
      <c r="AS186" s="78"/>
      <c r="AT186" s="78"/>
      <c r="AU186" s="78"/>
      <c r="AV186" s="78"/>
    </row>
    <row r="187" spans="28:48" x14ac:dyDescent="0.25">
      <c r="AB187" s="361"/>
      <c r="AC187" s="361"/>
      <c r="AR187" s="78"/>
      <c r="AS187" s="78"/>
      <c r="AT187" s="78"/>
      <c r="AU187" s="78"/>
      <c r="AV187" s="78"/>
    </row>
    <row r="188" spans="28:48" x14ac:dyDescent="0.25">
      <c r="AB188" s="361"/>
      <c r="AC188" s="361"/>
      <c r="AR188" s="78"/>
      <c r="AS188" s="78"/>
      <c r="AT188" s="78"/>
      <c r="AU188" s="78"/>
      <c r="AV188" s="78"/>
    </row>
    <row r="189" spans="28:48" x14ac:dyDescent="0.25">
      <c r="AB189" s="361"/>
      <c r="AC189" s="361"/>
      <c r="AR189" s="78"/>
      <c r="AS189" s="78"/>
      <c r="AT189" s="78"/>
      <c r="AU189" s="78"/>
      <c r="AV189" s="78"/>
    </row>
    <row r="190" spans="28:48" x14ac:dyDescent="0.25">
      <c r="AB190" s="361"/>
      <c r="AC190" s="361"/>
      <c r="AR190" s="78"/>
      <c r="AS190" s="78"/>
      <c r="AT190" s="78"/>
      <c r="AU190" s="78"/>
      <c r="AV190" s="78"/>
    </row>
    <row r="191" spans="28:48" x14ac:dyDescent="0.25">
      <c r="AB191" s="361"/>
      <c r="AC191" s="361"/>
      <c r="AR191" s="78"/>
      <c r="AS191" s="78"/>
      <c r="AT191" s="78"/>
      <c r="AU191" s="78"/>
      <c r="AV191" s="78"/>
    </row>
    <row r="192" spans="28:48" x14ac:dyDescent="0.25">
      <c r="AB192" s="361"/>
      <c r="AC192" s="361"/>
      <c r="AR192" s="78"/>
      <c r="AS192" s="78"/>
      <c r="AT192" s="78"/>
      <c r="AU192" s="78"/>
      <c r="AV192" s="78"/>
    </row>
    <row r="193" spans="28:48" x14ac:dyDescent="0.25">
      <c r="AB193" s="361"/>
      <c r="AC193" s="361"/>
      <c r="AR193" s="78"/>
      <c r="AS193" s="78"/>
      <c r="AT193" s="78"/>
      <c r="AU193" s="78"/>
      <c r="AV193" s="78"/>
    </row>
    <row r="194" spans="28:48" x14ac:dyDescent="0.25">
      <c r="AB194" s="361"/>
      <c r="AC194" s="361"/>
    </row>
    <row r="195" spans="28:48" x14ac:dyDescent="0.25">
      <c r="AB195" s="361"/>
      <c r="AC195" s="361"/>
    </row>
    <row r="196" spans="28:48" x14ac:dyDescent="0.25">
      <c r="AB196" s="361"/>
      <c r="AC196" s="361"/>
    </row>
    <row r="197" spans="28:48" x14ac:dyDescent="0.25">
      <c r="AB197" s="361"/>
      <c r="AC197" s="361"/>
    </row>
    <row r="198" spans="28:48" x14ac:dyDescent="0.25">
      <c r="AB198" s="361"/>
      <c r="AC198" s="361"/>
    </row>
    <row r="199" spans="28:48" x14ac:dyDescent="0.25">
      <c r="AB199" s="361"/>
      <c r="AC199" s="361"/>
    </row>
    <row r="200" spans="28:48" x14ac:dyDescent="0.25">
      <c r="AB200" s="361"/>
      <c r="AC200" s="361"/>
    </row>
    <row r="201" spans="28:48" x14ac:dyDescent="0.25">
      <c r="AB201" s="361"/>
      <c r="AC201" s="361"/>
    </row>
    <row r="202" spans="28:48" x14ac:dyDescent="0.25">
      <c r="AB202" s="361"/>
      <c r="AC202" s="361"/>
    </row>
    <row r="203" spans="28:48" x14ac:dyDescent="0.25">
      <c r="AB203" s="361"/>
      <c r="AC203" s="361"/>
    </row>
    <row r="204" spans="28:48" x14ac:dyDescent="0.25">
      <c r="AB204" s="361"/>
      <c r="AC204" s="361"/>
    </row>
    <row r="205" spans="28:48" x14ac:dyDescent="0.25">
      <c r="AB205" s="361"/>
      <c r="AC205" s="361"/>
    </row>
    <row r="206" spans="28:48" x14ac:dyDescent="0.25">
      <c r="AB206" s="361"/>
      <c r="AC206" s="361"/>
    </row>
    <row r="207" spans="28:48" x14ac:dyDescent="0.25">
      <c r="AB207" s="361"/>
      <c r="AC207" s="361"/>
    </row>
    <row r="208" spans="28:48" x14ac:dyDescent="0.25">
      <c r="AB208" s="361"/>
      <c r="AC208" s="361"/>
    </row>
    <row r="209" spans="28:29" x14ac:dyDescent="0.25">
      <c r="AB209" s="361"/>
      <c r="AC209" s="361"/>
    </row>
    <row r="210" spans="28:29" x14ac:dyDescent="0.25">
      <c r="AB210" s="361"/>
      <c r="AC210" s="361"/>
    </row>
    <row r="211" spans="28:29" x14ac:dyDescent="0.25">
      <c r="AB211" s="361"/>
      <c r="AC211" s="361"/>
    </row>
    <row r="212" spans="28:29" x14ac:dyDescent="0.25">
      <c r="AB212" s="361"/>
      <c r="AC212" s="361"/>
    </row>
    <row r="213" spans="28:29" x14ac:dyDescent="0.25">
      <c r="AB213" s="361"/>
      <c r="AC213" s="361"/>
    </row>
    <row r="214" spans="28:29" x14ac:dyDescent="0.25">
      <c r="AB214" s="361"/>
      <c r="AC214" s="361"/>
    </row>
    <row r="215" spans="28:29" x14ac:dyDescent="0.25">
      <c r="AB215" s="361"/>
      <c r="AC215" s="361"/>
    </row>
    <row r="216" spans="28:29" x14ac:dyDescent="0.25">
      <c r="AB216" s="361"/>
      <c r="AC216" s="361"/>
    </row>
    <row r="217" spans="28:29" x14ac:dyDescent="0.25">
      <c r="AB217" s="361"/>
      <c r="AC217" s="361"/>
    </row>
    <row r="218" spans="28:29" x14ac:dyDescent="0.25">
      <c r="AB218" s="361"/>
      <c r="AC218" s="361"/>
    </row>
    <row r="219" spans="28:29" x14ac:dyDescent="0.25">
      <c r="AB219" s="361"/>
      <c r="AC219" s="361"/>
    </row>
    <row r="220" spans="28:29" x14ac:dyDescent="0.25">
      <c r="AB220" s="361"/>
      <c r="AC220" s="361"/>
    </row>
    <row r="221" spans="28:29" x14ac:dyDescent="0.25">
      <c r="AB221" s="361"/>
      <c r="AC221" s="361"/>
    </row>
    <row r="222" spans="28:29" x14ac:dyDescent="0.25">
      <c r="AB222" s="361"/>
      <c r="AC222" s="361"/>
    </row>
    <row r="223" spans="28:29" x14ac:dyDescent="0.25">
      <c r="AB223" s="361"/>
      <c r="AC223" s="361"/>
    </row>
    <row r="224" spans="28:29" x14ac:dyDescent="0.25">
      <c r="AB224" s="361"/>
      <c r="AC224" s="361"/>
    </row>
    <row r="225" spans="28:29" x14ac:dyDescent="0.25">
      <c r="AB225" s="361"/>
      <c r="AC225" s="361"/>
    </row>
    <row r="226" spans="28:29" x14ac:dyDescent="0.25">
      <c r="AB226" s="361"/>
      <c r="AC226" s="361"/>
    </row>
    <row r="227" spans="28:29" x14ac:dyDescent="0.25">
      <c r="AB227" s="361"/>
      <c r="AC227" s="361"/>
    </row>
    <row r="228" spans="28:29" x14ac:dyDescent="0.25">
      <c r="AB228" s="361"/>
      <c r="AC228" s="361"/>
    </row>
    <row r="229" spans="28:29" x14ac:dyDescent="0.25">
      <c r="AB229" s="361"/>
      <c r="AC229" s="361"/>
    </row>
    <row r="230" spans="28:29" x14ac:dyDescent="0.25">
      <c r="AB230" s="361"/>
      <c r="AC230" s="361"/>
    </row>
    <row r="231" spans="28:29" x14ac:dyDescent="0.25">
      <c r="AB231" s="361"/>
      <c r="AC231" s="361"/>
    </row>
    <row r="232" spans="28:29" x14ac:dyDescent="0.25">
      <c r="AB232" s="361"/>
      <c r="AC232" s="361"/>
    </row>
    <row r="233" spans="28:29" x14ac:dyDescent="0.25">
      <c r="AB233" s="361"/>
      <c r="AC233" s="361"/>
    </row>
    <row r="234" spans="28:29" x14ac:dyDescent="0.25">
      <c r="AB234" s="361"/>
      <c r="AC234" s="361"/>
    </row>
    <row r="235" spans="28:29" x14ac:dyDescent="0.25">
      <c r="AB235" s="361"/>
      <c r="AC235" s="361"/>
    </row>
    <row r="236" spans="28:29" x14ac:dyDescent="0.25">
      <c r="AB236" s="361"/>
      <c r="AC236" s="361"/>
    </row>
    <row r="237" spans="28:29" x14ac:dyDescent="0.25">
      <c r="AB237" s="361"/>
      <c r="AC237" s="361"/>
    </row>
    <row r="238" spans="28:29" x14ac:dyDescent="0.25">
      <c r="AB238" s="361"/>
      <c r="AC238" s="361"/>
    </row>
    <row r="239" spans="28:29" x14ac:dyDescent="0.25">
      <c r="AB239" s="361"/>
      <c r="AC239" s="361"/>
    </row>
    <row r="240" spans="28:29" x14ac:dyDescent="0.25">
      <c r="AB240" s="361"/>
      <c r="AC240" s="361"/>
    </row>
    <row r="241" spans="28:29" x14ac:dyDescent="0.25">
      <c r="AB241" s="361"/>
      <c r="AC241" s="361"/>
    </row>
    <row r="242" spans="28:29" x14ac:dyDescent="0.25">
      <c r="AB242" s="361"/>
      <c r="AC242" s="361"/>
    </row>
    <row r="243" spans="28:29" x14ac:dyDescent="0.25">
      <c r="AB243" s="361"/>
      <c r="AC243" s="361"/>
    </row>
    <row r="244" spans="28:29" x14ac:dyDescent="0.25">
      <c r="AB244" s="361"/>
      <c r="AC244" s="361"/>
    </row>
    <row r="245" spans="28:29" x14ac:dyDescent="0.25">
      <c r="AB245" s="361"/>
      <c r="AC245" s="361"/>
    </row>
    <row r="246" spans="28:29" x14ac:dyDescent="0.25">
      <c r="AB246" s="361"/>
      <c r="AC246" s="361"/>
    </row>
    <row r="247" spans="28:29" x14ac:dyDescent="0.25">
      <c r="AB247" s="361"/>
      <c r="AC247" s="361"/>
    </row>
    <row r="248" spans="28:29" x14ac:dyDescent="0.25">
      <c r="AB248" s="361"/>
      <c r="AC248" s="361"/>
    </row>
    <row r="249" spans="28:29" x14ac:dyDescent="0.25">
      <c r="AB249" s="361"/>
      <c r="AC249" s="361"/>
    </row>
    <row r="250" spans="28:29" x14ac:dyDescent="0.25">
      <c r="AB250" s="361"/>
      <c r="AC250" s="361"/>
    </row>
    <row r="251" spans="28:29" x14ac:dyDescent="0.25">
      <c r="AB251" s="361"/>
      <c r="AC251" s="361"/>
    </row>
    <row r="252" spans="28:29" x14ac:dyDescent="0.25">
      <c r="AB252" s="361"/>
      <c r="AC252" s="361"/>
    </row>
    <row r="253" spans="28:29" x14ac:dyDescent="0.25">
      <c r="AB253" s="361"/>
      <c r="AC253" s="361"/>
    </row>
    <row r="254" spans="28:29" x14ac:dyDescent="0.25">
      <c r="AB254" s="361"/>
      <c r="AC254" s="361"/>
    </row>
    <row r="255" spans="28:29" x14ac:dyDescent="0.25">
      <c r="AB255" s="361"/>
      <c r="AC255" s="361"/>
    </row>
    <row r="256" spans="28:29" x14ac:dyDescent="0.25">
      <c r="AB256" s="361"/>
      <c r="AC256" s="361"/>
    </row>
    <row r="257" spans="28:29" x14ac:dyDescent="0.25">
      <c r="AB257" s="361"/>
      <c r="AC257" s="361"/>
    </row>
    <row r="258" spans="28:29" x14ac:dyDescent="0.25">
      <c r="AB258" s="361"/>
      <c r="AC258" s="361"/>
    </row>
    <row r="259" spans="28:29" x14ac:dyDescent="0.25">
      <c r="AB259" s="361"/>
      <c r="AC259" s="361"/>
    </row>
    <row r="260" spans="28:29" x14ac:dyDescent="0.25">
      <c r="AB260" s="361"/>
      <c r="AC260" s="361"/>
    </row>
    <row r="261" spans="28:29" x14ac:dyDescent="0.25">
      <c r="AB261" s="361"/>
      <c r="AC261" s="361"/>
    </row>
    <row r="262" spans="28:29" x14ac:dyDescent="0.25">
      <c r="AB262" s="361"/>
      <c r="AC262" s="361"/>
    </row>
    <row r="263" spans="28:29" x14ac:dyDescent="0.25">
      <c r="AB263" s="361"/>
      <c r="AC263" s="361"/>
    </row>
    <row r="264" spans="28:29" x14ac:dyDescent="0.25">
      <c r="AB264" s="361"/>
      <c r="AC264" s="361"/>
    </row>
    <row r="265" spans="28:29" x14ac:dyDescent="0.25">
      <c r="AB265" s="361"/>
      <c r="AC265" s="361"/>
    </row>
    <row r="266" spans="28:29" x14ac:dyDescent="0.25">
      <c r="AB266" s="361"/>
      <c r="AC266" s="361"/>
    </row>
    <row r="267" spans="28:29" x14ac:dyDescent="0.25">
      <c r="AB267" s="361"/>
      <c r="AC267" s="361"/>
    </row>
    <row r="268" spans="28:29" x14ac:dyDescent="0.25">
      <c r="AB268" s="361"/>
      <c r="AC268" s="361"/>
    </row>
    <row r="269" spans="28:29" x14ac:dyDescent="0.25">
      <c r="AB269" s="361"/>
      <c r="AC269" s="361"/>
    </row>
    <row r="270" spans="28:29" x14ac:dyDescent="0.25">
      <c r="AB270" s="361"/>
      <c r="AC270" s="361"/>
    </row>
    <row r="271" spans="28:29" x14ac:dyDescent="0.25">
      <c r="AB271" s="361"/>
      <c r="AC271" s="361"/>
    </row>
    <row r="272" spans="28:29" x14ac:dyDescent="0.25">
      <c r="AB272" s="361"/>
      <c r="AC272" s="361"/>
    </row>
    <row r="273" spans="28:29" x14ac:dyDescent="0.25">
      <c r="AB273" s="361"/>
      <c r="AC273" s="361"/>
    </row>
    <row r="274" spans="28:29" x14ac:dyDescent="0.25">
      <c r="AB274" s="361"/>
      <c r="AC274" s="361"/>
    </row>
    <row r="275" spans="28:29" x14ac:dyDescent="0.25">
      <c r="AB275" s="361"/>
      <c r="AC275" s="361"/>
    </row>
    <row r="276" spans="28:29" x14ac:dyDescent="0.25">
      <c r="AB276" s="361"/>
      <c r="AC276" s="361"/>
    </row>
    <row r="277" spans="28:29" x14ac:dyDescent="0.25">
      <c r="AB277" s="361"/>
      <c r="AC277" s="361"/>
    </row>
    <row r="278" spans="28:29" x14ac:dyDescent="0.25">
      <c r="AB278" s="361"/>
      <c r="AC278" s="361"/>
    </row>
    <row r="279" spans="28:29" x14ac:dyDescent="0.25">
      <c r="AB279" s="361"/>
      <c r="AC279" s="361"/>
    </row>
    <row r="280" spans="28:29" x14ac:dyDescent="0.25">
      <c r="AB280" s="361"/>
      <c r="AC280" s="361"/>
    </row>
    <row r="281" spans="28:29" x14ac:dyDescent="0.25">
      <c r="AB281" s="361"/>
      <c r="AC281" s="361"/>
    </row>
    <row r="282" spans="28:29" x14ac:dyDescent="0.25">
      <c r="AB282" s="361"/>
      <c r="AC282" s="361"/>
    </row>
    <row r="283" spans="28:29" x14ac:dyDescent="0.25">
      <c r="AB283" s="361"/>
      <c r="AC283" s="361"/>
    </row>
    <row r="284" spans="28:29" x14ac:dyDescent="0.25">
      <c r="AB284" s="361"/>
      <c r="AC284" s="361"/>
    </row>
    <row r="285" spans="28:29" x14ac:dyDescent="0.25">
      <c r="AB285" s="361"/>
      <c r="AC285" s="361"/>
    </row>
    <row r="286" spans="28:29" x14ac:dyDescent="0.25">
      <c r="AB286" s="361"/>
      <c r="AC286" s="361"/>
    </row>
    <row r="287" spans="28:29" x14ac:dyDescent="0.25">
      <c r="AB287" s="361"/>
      <c r="AC287" s="361"/>
    </row>
    <row r="288" spans="28:29" x14ac:dyDescent="0.25">
      <c r="AB288" s="361"/>
      <c r="AC288" s="361"/>
    </row>
    <row r="289" spans="28:29" x14ac:dyDescent="0.25">
      <c r="AB289" s="361"/>
      <c r="AC289" s="361"/>
    </row>
    <row r="290" spans="28:29" x14ac:dyDescent="0.25">
      <c r="AB290" s="361"/>
      <c r="AC290" s="361"/>
    </row>
    <row r="291" spans="28:29" x14ac:dyDescent="0.25">
      <c r="AB291" s="361"/>
      <c r="AC291" s="361"/>
    </row>
    <row r="292" spans="28:29" x14ac:dyDescent="0.25">
      <c r="AB292" s="361"/>
      <c r="AC292" s="361"/>
    </row>
    <row r="293" spans="28:29" x14ac:dyDescent="0.25">
      <c r="AB293" s="361"/>
      <c r="AC293" s="361"/>
    </row>
    <row r="294" spans="28:29" x14ac:dyDescent="0.25">
      <c r="AB294" s="361"/>
      <c r="AC294" s="361"/>
    </row>
    <row r="295" spans="28:29" x14ac:dyDescent="0.25">
      <c r="AB295" s="361"/>
      <c r="AC295" s="361"/>
    </row>
    <row r="296" spans="28:29" x14ac:dyDescent="0.25">
      <c r="AB296" s="361"/>
      <c r="AC296" s="361"/>
    </row>
    <row r="297" spans="28:29" x14ac:dyDescent="0.25">
      <c r="AB297" s="361"/>
      <c r="AC297" s="361"/>
    </row>
    <row r="298" spans="28:29" x14ac:dyDescent="0.25">
      <c r="AB298" s="361"/>
      <c r="AC298" s="361"/>
    </row>
    <row r="299" spans="28:29" x14ac:dyDescent="0.25">
      <c r="AB299" s="361"/>
      <c r="AC299" s="361"/>
    </row>
    <row r="300" spans="28:29" x14ac:dyDescent="0.25">
      <c r="AB300" s="361"/>
      <c r="AC300" s="361"/>
    </row>
  </sheetData>
  <sheetProtection algorithmName="SHA-512" hashValue="YGciUHsT4pfyvxNaRi8AZDH2LTVhmpHGWumxHrIwk/PBn4Lf3Cg41jH/fn0SIjR4/YhKGWZOZnJFxA/bYsSjCg==" saltValue="sSlCdKAyorazpUEZUCAehQ==" spinCount="100000" sheet="1" objects="1" scenarios="1"/>
  <dataConsolidate/>
  <mergeCells count="99">
    <mergeCell ref="Y3:Z3"/>
    <mergeCell ref="E13:H13"/>
    <mergeCell ref="E7:H7"/>
    <mergeCell ref="E8:H8"/>
    <mergeCell ref="E10:H10"/>
    <mergeCell ref="E11:H11"/>
    <mergeCell ref="I10:I12"/>
    <mergeCell ref="I13:I14"/>
    <mergeCell ref="E14:H14"/>
    <mergeCell ref="D6:H6"/>
    <mergeCell ref="O18:O28"/>
    <mergeCell ref="AS3:AV3"/>
    <mergeCell ref="AB3:AQ3"/>
    <mergeCell ref="E32:H32"/>
    <mergeCell ref="E43:H43"/>
    <mergeCell ref="E42:H42"/>
    <mergeCell ref="E33:H33"/>
    <mergeCell ref="F34:H34"/>
    <mergeCell ref="D4:H4"/>
    <mergeCell ref="D5:H5"/>
    <mergeCell ref="D16:H16"/>
    <mergeCell ref="J3:M3"/>
    <mergeCell ref="N3:W3"/>
    <mergeCell ref="E9:H9"/>
    <mergeCell ref="E12:H12"/>
    <mergeCell ref="I17:I28"/>
    <mergeCell ref="I29:I31"/>
    <mergeCell ref="G66:H66"/>
    <mergeCell ref="G67:H67"/>
    <mergeCell ref="G68:H68"/>
    <mergeCell ref="E56:H56"/>
    <mergeCell ref="E57:H57"/>
    <mergeCell ref="I34:I40"/>
    <mergeCell ref="I55:I56"/>
    <mergeCell ref="I63:I71"/>
    <mergeCell ref="G70:H70"/>
    <mergeCell ref="I45:I47"/>
    <mergeCell ref="E15:H15"/>
    <mergeCell ref="E53:H53"/>
    <mergeCell ref="E54:H54"/>
    <mergeCell ref="E55:H55"/>
    <mergeCell ref="E41:H41"/>
    <mergeCell ref="F35:H35"/>
    <mergeCell ref="F36:H36"/>
    <mergeCell ref="F37:H37"/>
    <mergeCell ref="F38:H38"/>
    <mergeCell ref="F39:H39"/>
    <mergeCell ref="E51:H51"/>
    <mergeCell ref="E52:H52"/>
    <mergeCell ref="F29:H29"/>
    <mergeCell ref="F30:H30"/>
    <mergeCell ref="F31:H31"/>
    <mergeCell ref="E91:H91"/>
    <mergeCell ref="E92:H92"/>
    <mergeCell ref="E85:H85"/>
    <mergeCell ref="E86:H86"/>
    <mergeCell ref="E87:H87"/>
    <mergeCell ref="E90:H90"/>
    <mergeCell ref="E89:H89"/>
    <mergeCell ref="E88:H88"/>
    <mergeCell ref="D84:H84"/>
    <mergeCell ref="E79:H79"/>
    <mergeCell ref="E80:H80"/>
    <mergeCell ref="D76:H76"/>
    <mergeCell ref="E81:H81"/>
    <mergeCell ref="E82:H82"/>
    <mergeCell ref="E83:H83"/>
    <mergeCell ref="E78:H78"/>
    <mergeCell ref="E77:H77"/>
    <mergeCell ref="E72:H72"/>
    <mergeCell ref="E73:H73"/>
    <mergeCell ref="E74:H74"/>
    <mergeCell ref="E75:H75"/>
    <mergeCell ref="E58:H58"/>
    <mergeCell ref="E59:H59"/>
    <mergeCell ref="F71:H71"/>
    <mergeCell ref="G65:H65"/>
    <mergeCell ref="E60:H60"/>
    <mergeCell ref="E61:H61"/>
    <mergeCell ref="E62:H62"/>
    <mergeCell ref="E63:H63"/>
    <mergeCell ref="F64:H64"/>
    <mergeCell ref="G69:H69"/>
    <mergeCell ref="I77:I78"/>
    <mergeCell ref="I91:I92"/>
    <mergeCell ref="H97:J97"/>
    <mergeCell ref="E17:H17"/>
    <mergeCell ref="F28:H28"/>
    <mergeCell ref="F25:H25"/>
    <mergeCell ref="F24:H24"/>
    <mergeCell ref="F27:H27"/>
    <mergeCell ref="E45:H45"/>
    <mergeCell ref="E48:H48"/>
    <mergeCell ref="F49:H49"/>
    <mergeCell ref="D50:H50"/>
    <mergeCell ref="F40:H40"/>
    <mergeCell ref="E44:H44"/>
    <mergeCell ref="E46:H46"/>
    <mergeCell ref="E47:H47"/>
  </mergeCells>
  <conditionalFormatting sqref="P49 AB49 AD49 AG49 AI49 AL49 AN49">
    <cfRule type="expression" dxfId="19" priority="6">
      <formula>OR(AND(LEFT(P48,3)="yes",LEFT(P49,14)="not applicable"),AND(P48="no",LEFT(P49,14)&lt;&gt;"not applicable"))</formula>
    </cfRule>
  </conditionalFormatting>
  <conditionalFormatting sqref="P65:P70 AB65:AB70 AD65:AD70 AG65:AG70 AI65:AI70 AL65:AL70 AN65:AN70">
    <cfRule type="expression" dxfId="18" priority="46">
      <formula>OR(AND(P$63="yes",LEFT(P65,14)="not applicable"),AND(P$63="no",LEFT(P65,14)&lt;&gt;"not applicable"))</formula>
    </cfRule>
  </conditionalFormatting>
  <conditionalFormatting sqref="R49">
    <cfRule type="expression" dxfId="17" priority="3">
      <formula>OR(AND(LEFT(R48,3)="yes",LEFT(R49,14)="not applicable"),AND(R48="no",LEFT(R49,14)&lt;&gt;"not applicable"))</formula>
    </cfRule>
  </conditionalFormatting>
  <conditionalFormatting sqref="R65:R70">
    <cfRule type="expression" dxfId="16" priority="4">
      <formula>OR(AND(R$63="yes",LEFT(R65,14)="not applicable"),AND(R$63="no",LEFT(R65,14)&lt;&gt;"not applicable"))</formula>
    </cfRule>
  </conditionalFormatting>
  <conditionalFormatting sqref="T49">
    <cfRule type="expression" dxfId="15" priority="1">
      <formula>OR(AND(LEFT(T48,3)="yes",LEFT(T49,14)="not applicable"),AND(T48="no",LEFT(T49,14)&lt;&gt;"not applicable"))</formula>
    </cfRule>
  </conditionalFormatting>
  <conditionalFormatting sqref="T65:T70">
    <cfRule type="expression" dxfId="14" priority="2">
      <formula>OR(AND(T$63="yes",LEFT(T65,14)="not applicable"),AND(T$63="no",LEFT(T65,14)&lt;&gt;"not applicable"))</formula>
    </cfRule>
  </conditionalFormatting>
  <dataValidations count="21">
    <dataValidation type="list" allowBlank="1" showInputMessage="1" showErrorMessage="1" sqref="AL10 AL63 AN63 P34:P42 AN10 AN34:AN42 AN48 AN77 P10 AL79 P63 AN79 P79 P77 P48 AB63 AB79 AB77 AB48 AB34:AB42 AB10 AD10 AD63 AD79 AD77 AD48 AD34:AD42 AG34:AG42 AG10 AG63 AG79 AG77 AG48 AI48 AI34:AI42 AI10 AI63 AI79 AI77 AL77 AL48 AL34:AL42 P51 AB51 AD51 AG51 AI51 AL51 AN51 R63 R79 R77 R48 R34:R42 R10 R51 T63 T79 T77 T48 T34:T42 T10 T51" xr:uid="{00000000-0002-0000-0600-000000000000}">
      <formula1>ECO_A</formula1>
    </dataValidation>
    <dataValidation allowBlank="1" showInputMessage="1" showErrorMessage="1" sqref="AD46:AD47 AG14 P82 AD43 P80 P78 P62 AD16:AD17 P59 AD32:AD33 P56 P46:P47 P16:P17 P43 AD14 AD11:AD12 P54 P11:P12 AG32:AG33 P32:P33 P14 AG16:AG17 AG43 AG46:AG47 AG54 AG56 P73 AG59 AG71 AB52 AG62 AG73 AG75:AG76 P75:P76 P71 P88 AG78 AG80 AG82 AG84 AG86 AG88 AG11:AG12 AG52 AD92 P64 AB71 AB64 P86 AD71 AD64 AG92 AG64 AB95:AB102 AD52 P84 AB88 AB86 AB84 AB82 AB80 AB78 AB75:AB76 AB73 AB62 AB59 AB56 AB54 AB46:AB47 AB43 AB16:AB17 AB32:AB33 AB14 AB11:AB12 AD88 AD86 AD84 AD82 AD80 AD78 AD75:AD76 AD73 AD62 AD59 AD56 AD54 P95:P102 R95:R102 AG50 AD50 AB50 P50 P52 R52 R71 R64 R88 R86 R84 R82 R80 R78 R75:R76 R73 R62 R59 R56 R54 R46:R47 R43 R16:R17 R32:R33 R14 R11:R12 T95:T102 R50 T52 T71 T64 T88 T86 T84 T82 T80 T78 T75:T76 T73 T62 T59 T56 T54 T46:T47 T43 T16:T17 T32:T33 T14 T11:T12 T50 T92:T93 R92:R93 P92:P93 AB92:AB93 K93:N93 K95:N102" xr:uid="{00000000-0002-0000-0600-000001000000}"/>
    <dataValidation type="list" allowBlank="1" showInputMessage="1" showErrorMessage="1" sqref="P13 AN13 AB13 AD13 AG13 AI13 AL13 R13 T13" xr:uid="{00000000-0002-0000-0600-000002000000}">
      <formula1>ECO_B</formula1>
    </dataValidation>
    <dataValidation type="list" allowBlank="1" showInputMessage="1" showErrorMessage="1" sqref="AN45 AB45 AD45 AG45 AI45 AL45 P45 R45 T45" xr:uid="{00000000-0002-0000-0600-000003000000}">
      <formula1>ECO_G</formula1>
    </dataValidation>
    <dataValidation type="list" allowBlank="1" showInputMessage="1" showErrorMessage="1" sqref="AN57 P57 R57 T57 AB57 AD57 AG57 AI57 AL57" xr:uid="{00000000-0002-0000-0600-000004000000}">
      <formula1>ECO_2023_AA</formula1>
    </dataValidation>
    <dataValidation type="list" allowBlank="1" showInputMessage="1" showErrorMessage="1" sqref="AN60 P60 R60 T60 AB60 AD60 AG60 AI60 AL60" xr:uid="{00000000-0002-0000-0600-000005000000}">
      <formula1>ECO_2023_AB</formula1>
    </dataValidation>
    <dataValidation type="list" allowBlank="1" showInputMessage="1" showErrorMessage="1" sqref="AN72 AB72 AD72 AG72 AI72 AL72 P72 R72 T72" xr:uid="{00000000-0002-0000-0600-000006000000}">
      <formula1>ECO_O</formula1>
    </dataValidation>
    <dataValidation type="list" allowBlank="1" showInputMessage="1" showErrorMessage="1" sqref="AN74 AB74 AD74 AG74 AI74 AL74 P74 R74 T74" xr:uid="{00000000-0002-0000-0600-000007000000}">
      <formula1>ECO_P</formula1>
    </dataValidation>
    <dataValidation type="list" allowBlank="1" showInputMessage="1" showErrorMessage="1" sqref="AN58 AB58 AD58 AG58 AI58 AL58 P58 R58 T58" xr:uid="{00000000-0002-0000-0600-000008000000}">
      <formula1>ECO_AI</formula1>
    </dataValidation>
    <dataValidation type="list" allowBlank="1" showInputMessage="1" showErrorMessage="1" sqref="AN61 AB61 AD61 AG61 AI61 AL61 P61 R61 T61" xr:uid="{00000000-0002-0000-0600-000009000000}">
      <formula1>ECO_AJ</formula1>
    </dataValidation>
    <dataValidation type="list" allowBlank="1" showInputMessage="1" showErrorMessage="1" sqref="P9 AB9 AD9 AG9 AI9 AL9 AN9 R9 T9" xr:uid="{00000000-0002-0000-0600-00000A000000}">
      <formula1>ECO_2023_A</formula1>
    </dataValidation>
    <dataValidation type="list" allowBlank="1" showInputMessage="1" showErrorMessage="1" sqref="P15 AB15 AD15 AG15 AI15 AL15 AN15 R15 T15" xr:uid="{00000000-0002-0000-0600-00000B000000}">
      <formula1>ECO_2023_D</formula1>
    </dataValidation>
    <dataValidation type="list" allowBlank="1" showInputMessage="1" showErrorMessage="1" sqref="P18:P31 AB18:AB31 AD18:AD31 AG18:AG31 AI18:AI31 AL18:AL31 AN18:AN31 R18:R31 T18:T31" xr:uid="{00000000-0002-0000-0600-00000C000000}">
      <formula1>ECO_2023_E</formula1>
    </dataValidation>
    <dataValidation type="list" allowBlank="1" showInputMessage="1" showErrorMessage="1" sqref="P44 AB44 AD44 AG44 AI44 AL44 AN44 R44 T44" xr:uid="{00000000-0002-0000-0600-00000D000000}">
      <formula1>ECO_2023_S</formula1>
    </dataValidation>
    <dataValidation type="list" allowBlank="1" showInputMessage="1" showErrorMessage="1" sqref="P53 AB53 AD53 AG53 AI53 AL53 AN53 R53 T53" xr:uid="{00000000-0002-0000-0600-00000E000000}">
      <formula1>ECO_2023_F</formula1>
    </dataValidation>
    <dataValidation type="list" allowBlank="1" showInputMessage="1" showErrorMessage="1" sqref="P55 AB55 AD55 AG55 AI55 AL55 AN55 R55 T55" xr:uid="{00000000-0002-0000-0600-00000F000000}">
      <formula1>ECO_2023_J</formula1>
    </dataValidation>
    <dataValidation type="list" allowBlank="1" showInputMessage="1" showErrorMessage="1" sqref="P81 AB81 AD81 AG81 AI81 AL81 AN81 R81 T81" xr:uid="{00000000-0002-0000-0600-000010000000}">
      <formula1>ECO_2023_U</formula1>
    </dataValidation>
    <dataValidation type="list" allowBlank="1" showInputMessage="1" showErrorMessage="1" sqref="P83 AB83 AD83 AG83 AI83 AL83 AN83 R83 T83" xr:uid="{00000000-0002-0000-0600-000011000000}">
      <formula1>ECO_2023_V</formula1>
    </dataValidation>
    <dataValidation type="list" allowBlank="1" showInputMessage="1" showErrorMessage="1" sqref="P85 AB85 AD85 AG85 AI85 AL85 AN85 R85 T85" xr:uid="{00000000-0002-0000-0600-000012000000}">
      <formula1>ECO_2023_W</formula1>
    </dataValidation>
    <dataValidation type="list" allowBlank="1" showInputMessage="1" showErrorMessage="1" sqref="AN87 T89:T90 P87 AB87 AB89:AB90 AD89:AD90 AD87 AG87 AG89:AG90 AI89:AI90 AI87 AL87 AL89:AL90 AN89:AN90 R87 P89 T87 R89" xr:uid="{00000000-0002-0000-0600-000013000000}">
      <formula1>ECO_2023_X</formula1>
    </dataValidation>
    <dataValidation type="list" allowBlank="1" showInputMessage="1" showErrorMessage="1" sqref="P91 AB91 AD91 AG91 AI91 AL91 AN91 R91 T91" xr:uid="{00000000-0002-0000-0600-000014000000}">
      <formula1>ECO_2023_Y</formula1>
    </dataValidation>
  </dataValidations>
  <pageMargins left="0.7" right="0.7" top="0.75" bottom="0.75" header="0.3" footer="0.3"/>
  <pageSetup paperSize="9" orientation="portrait" r:id="rId1"/>
  <headerFooter>
    <oddFooter>&amp;C_x000D_&amp;1#&amp;"Calibri"&amp;10&amp;K0000FF Restricted Use - À usage restreint</oddFooter>
  </headerFooter>
  <drawing r:id="rId2"/>
  <legacyDrawing r:id="rId3"/>
  <oleObjects>
    <mc:AlternateContent xmlns:mc="http://schemas.openxmlformats.org/markup-compatibility/2006">
      <mc:Choice Requires="x14">
        <oleObject progId="Document" dvAspect="DVASPECT_ICON" shapeId="7171" r:id="rId4">
          <objectPr locked="0" defaultSize="0" r:id="rId5">
            <anchor moveWithCells="1">
              <from>
                <xdr:col>8</xdr:col>
                <xdr:colOff>1390650</xdr:colOff>
                <xdr:row>3</xdr:row>
                <xdr:rowOff>869950</xdr:rowOff>
              </from>
              <to>
                <xdr:col>8</xdr:col>
                <xdr:colOff>2298700</xdr:colOff>
                <xdr:row>3</xdr:row>
                <xdr:rowOff>1555750</xdr:rowOff>
              </to>
            </anchor>
          </objectPr>
        </oleObject>
      </mc:Choice>
      <mc:Fallback>
        <oleObject progId="Document" dvAspect="DVASPECT_ICON" shapeId="7171" r:id="rId4"/>
      </mc:Fallback>
    </mc:AlternateContent>
  </oleObjects>
  <extLst>
    <ext xmlns:x14="http://schemas.microsoft.com/office/spreadsheetml/2009/9/main" uri="{CCE6A557-97BC-4b89-ADB6-D9C93CAAB3DF}">
      <x14:dataValidations xmlns:xm="http://schemas.microsoft.com/office/excel/2006/main" count="18">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600-000015000000}">
          <x14:formula1>
            <xm:f>OFFSET(Conditions!$P$3,0,0,Conditions!$P$1,1)</xm:f>
          </x14:formula1>
          <xm:sqref>P65:P70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600-000016000000}">
          <x14:formula1>
            <xm:f>OFFSET(Conditions!$P$33,0,0,Conditions!$P$31,1)</xm:f>
          </x14:formula1>
          <xm:sqref>AB65:AB70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600-000017000000}">
          <x14:formula1>
            <xm:f>OFFSET(Conditions!$P$43,0,0,Conditions!$P$41,1)</xm:f>
          </x14:formula1>
          <xm:sqref>AD65:AD70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600-000018000000}">
          <x14:formula1>
            <xm:f>OFFSET(Conditions!$P$53,0,0,Conditions!$P$51,1)</xm:f>
          </x14:formula1>
          <xm:sqref>AG65:AG70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600-000019000000}">
          <x14:formula1>
            <xm:f>OFFSET(Conditions!$P$63,0,0,Conditions!$P$61,1)</xm:f>
          </x14:formula1>
          <xm:sqref>AI65:AI70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600-00001A000000}">
          <x14:formula1>
            <xm:f>OFFSET(Conditions!$P$73,0,0,Conditions!$P$71,1)</xm:f>
          </x14:formula1>
          <xm:sqref>AL65:AL70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600-00001B000000}">
          <x14:formula1>
            <xm:f>OFFSET(Conditions!$P$83,0,0,Conditions!$P$81,1)</xm:f>
          </x14:formula1>
          <xm:sqref>AN65:AN70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600-00001C000000}">
          <x14:formula1>
            <xm:f>OFFSET(Conditions!$O$3,0,0,Conditions!$O$1,1)</xm:f>
          </x14:formula1>
          <xm:sqref>P49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600-00001D000000}">
          <x14:formula1>
            <xm:f>OFFSET(Conditions!$O$33,0,0,Conditions!$O$31,1)</xm:f>
          </x14:formula1>
          <xm:sqref>AB49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600-00001E000000}">
          <x14:formula1>
            <xm:f>OFFSET(Conditions!$O$43,0,0,Conditions!$O$41,1)</xm:f>
          </x14:formula1>
          <xm:sqref>AD49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600-00001F000000}">
          <x14:formula1>
            <xm:f>OFFSET(Conditions!$O$53,0,0,Conditions!$O$51,1)</xm:f>
          </x14:formula1>
          <xm:sqref>AG49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600-000020000000}">
          <x14:formula1>
            <xm:f>OFFSET(Conditions!$O$63,0,0,Conditions!$O$61,1)</xm:f>
          </x14:formula1>
          <xm:sqref>AI49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600-000021000000}">
          <x14:formula1>
            <xm:f>OFFSET(Conditions!$O$73,0,0,Conditions!$O$71,1)</xm:f>
          </x14:formula1>
          <xm:sqref>AL49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600-000022000000}">
          <x14:formula1>
            <xm:f>OFFSET(Conditions!$O$83,0,0,Conditions!$O$81,1)</xm:f>
          </x14:formula1>
          <xm:sqref>AN49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67DF640F-0598-4AB9-BA27-88F38F66F5F6}">
          <x14:formula1>
            <xm:f>OFFSET(Conditions!$P$13,0,0,Conditions!$P$11,1)</xm:f>
          </x14:formula1>
          <xm:sqref>R65:R70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59A944BD-EAB9-4892-BA8A-6B54AADACC02}">
          <x14:formula1>
            <xm:f>OFFSET(Conditions!$P$23,0,0,Conditions!$P$21,1)</xm:f>
          </x14:formula1>
          <xm:sqref>T65:T70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5A2A1AE7-270B-4CA1-9D3E-DF86FBE7D237}">
          <x14:formula1>
            <xm:f>OFFSET(Conditions!$O$13,0,0,Conditions!$O$11,1)</xm:f>
          </x14:formula1>
          <xm:sqref>R49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99E025C3-0761-45C2-B5F9-0BD505F3B7E9}">
          <x14:formula1>
            <xm:f>OFFSET(Conditions!$O$23,0,0,Conditions!$O$21,1)</xm:f>
          </x14:formula1>
          <xm:sqref>T49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1"/>
  <dimension ref="A1:AW300"/>
  <sheetViews>
    <sheetView topLeftCell="D1" zoomScale="85" zoomScaleNormal="85" workbookViewId="0">
      <pane xSplit="5" ySplit="4" topLeftCell="I5" activePane="bottomRight" state="frozen"/>
      <selection activeCell="D1" sqref="D1"/>
      <selection pane="topRight" activeCell="I1" sqref="I1"/>
      <selection pane="bottomLeft" activeCell="D5" sqref="D5"/>
      <selection pane="bottomRight" activeCell="D1" sqref="D1"/>
    </sheetView>
  </sheetViews>
  <sheetFormatPr defaultRowHeight="12.5" x14ac:dyDescent="0.25"/>
  <cols>
    <col min="1" max="1" width="10.26953125" style="40" hidden="1" customWidth="1"/>
    <col min="2" max="2" width="6.54296875" style="40" hidden="1" customWidth="1"/>
    <col min="3" max="3" width="10" style="40" hidden="1" customWidth="1"/>
    <col min="4" max="5" width="3.453125" style="24" customWidth="1"/>
    <col min="6" max="7" width="2.7265625" style="24" customWidth="1"/>
    <col min="8" max="8" width="55.7265625" style="24" customWidth="1"/>
    <col min="9" max="9" width="55.54296875" style="53" customWidth="1"/>
    <col min="10" max="13" width="72.7265625" style="17" hidden="1" customWidth="1"/>
    <col min="14" max="14" width="26.7265625" style="53" hidden="1" customWidth="1"/>
    <col min="15" max="15" width="42.7265625" style="53" hidden="1" customWidth="1"/>
    <col min="16" max="16" width="72.7265625" style="53" hidden="1" customWidth="1"/>
    <col min="17" max="17" width="40.7265625" style="53" hidden="1" customWidth="1"/>
    <col min="18" max="19" width="36.1796875" style="53" hidden="1" customWidth="1"/>
    <col min="20" max="20" width="31.54296875" style="24" hidden="1" customWidth="1"/>
    <col min="21" max="21" width="36.1796875" style="53" hidden="1" customWidth="1"/>
    <col min="22" max="22" width="18.1796875" style="53" hidden="1" customWidth="1"/>
    <col min="23" max="23" width="27.453125" style="53" hidden="1" customWidth="1"/>
    <col min="24" max="24" width="72.7265625" style="53" hidden="1" customWidth="1"/>
    <col min="25" max="25" width="72.7265625" style="61" hidden="1" customWidth="1"/>
    <col min="26" max="27" width="72.7265625" style="24" hidden="1" customWidth="1"/>
    <col min="28" max="28" width="72.6328125" style="24" customWidth="1"/>
    <col min="29" max="29" width="40.6328125" style="24" customWidth="1"/>
    <col min="30" max="30" width="25.54296875" style="24" hidden="1" customWidth="1"/>
    <col min="31" max="31" width="33.54296875" style="24" hidden="1" customWidth="1"/>
    <col min="32" max="32" width="19.81640625" style="24" hidden="1" customWidth="1"/>
    <col min="33" max="33" width="26.26953125" style="24" hidden="1" customWidth="1"/>
    <col min="34" max="34" width="39.54296875" style="24" hidden="1" customWidth="1"/>
    <col min="35" max="35" width="26.54296875" style="24" hidden="1" customWidth="1"/>
    <col min="36" max="36" width="37.81640625" style="24" hidden="1" customWidth="1"/>
    <col min="37" max="37" width="20.1796875" style="24" hidden="1" customWidth="1"/>
    <col min="38" max="38" width="26.7265625" style="24" hidden="1" customWidth="1"/>
    <col min="39" max="39" width="42.1796875" style="24" hidden="1" customWidth="1"/>
    <col min="40" max="40" width="23.453125" style="24" hidden="1" customWidth="1"/>
    <col min="41" max="41" width="34.453125" style="24" hidden="1" customWidth="1"/>
    <col min="42" max="42" width="21.54296875" style="207" hidden="1" customWidth="1"/>
    <col min="43" max="43" width="53.453125" style="24" hidden="1" customWidth="1"/>
    <col min="44" max="48" width="9.1796875" style="82" hidden="1" customWidth="1"/>
    <col min="49" max="241" width="9.1796875" style="24"/>
    <col min="242" max="244" width="9.1796875" style="24" customWidth="1"/>
    <col min="245" max="248" width="3.1796875" style="24" customWidth="1"/>
    <col min="249" max="249" width="9.1796875" style="24" customWidth="1"/>
    <col min="250" max="253" width="2.7265625" style="24" customWidth="1"/>
    <col min="254" max="254" width="61.7265625" style="24" customWidth="1"/>
    <col min="255" max="257" width="7.7265625" style="24" customWidth="1"/>
    <col min="258" max="258" width="29.7265625" style="24" customWidth="1"/>
    <col min="259" max="259" width="8.7265625" style="24" customWidth="1"/>
    <col min="260" max="260" width="31.7265625" style="24" customWidth="1"/>
    <col min="261" max="262" width="9.1796875" style="24"/>
    <col min="263" max="263" width="9.1796875" style="24" customWidth="1"/>
    <col min="264" max="497" width="9.1796875" style="24"/>
    <col min="498" max="500" width="9.1796875" style="24" customWidth="1"/>
    <col min="501" max="504" width="3.1796875" style="24" customWidth="1"/>
    <col min="505" max="505" width="9.1796875" style="24" customWidth="1"/>
    <col min="506" max="509" width="2.7265625" style="24" customWidth="1"/>
    <col min="510" max="510" width="61.7265625" style="24" customWidth="1"/>
    <col min="511" max="513" width="7.7265625" style="24" customWidth="1"/>
    <col min="514" max="514" width="29.7265625" style="24" customWidth="1"/>
    <col min="515" max="515" width="8.7265625" style="24" customWidth="1"/>
    <col min="516" max="516" width="31.7265625" style="24" customWidth="1"/>
    <col min="517" max="518" width="9.1796875" style="24"/>
    <col min="519" max="519" width="9.1796875" style="24" customWidth="1"/>
    <col min="520" max="753" width="9.1796875" style="24"/>
    <col min="754" max="756" width="9.1796875" style="24" customWidth="1"/>
    <col min="757" max="760" width="3.1796875" style="24" customWidth="1"/>
    <col min="761" max="761" width="9.1796875" style="24" customWidth="1"/>
    <col min="762" max="765" width="2.7265625" style="24" customWidth="1"/>
    <col min="766" max="766" width="61.7265625" style="24" customWidth="1"/>
    <col min="767" max="769" width="7.7265625" style="24" customWidth="1"/>
    <col min="770" max="770" width="29.7265625" style="24" customWidth="1"/>
    <col min="771" max="771" width="8.7265625" style="24" customWidth="1"/>
    <col min="772" max="772" width="31.7265625" style="24" customWidth="1"/>
    <col min="773" max="774" width="9.1796875" style="24"/>
    <col min="775" max="775" width="9.1796875" style="24" customWidth="1"/>
    <col min="776" max="1009" width="9.1796875" style="24"/>
    <col min="1010" max="1012" width="9.1796875" style="24" customWidth="1"/>
    <col min="1013" max="1016" width="3.1796875" style="24" customWidth="1"/>
    <col min="1017" max="1017" width="9.1796875" style="24" customWidth="1"/>
    <col min="1018" max="1021" width="2.7265625" style="24" customWidth="1"/>
    <col min="1022" max="1022" width="61.7265625" style="24" customWidth="1"/>
    <col min="1023" max="1025" width="7.7265625" style="24" customWidth="1"/>
    <col min="1026" max="1026" width="29.7265625" style="24" customWidth="1"/>
    <col min="1027" max="1027" width="8.7265625" style="24" customWidth="1"/>
    <col min="1028" max="1028" width="31.7265625" style="24" customWidth="1"/>
    <col min="1029" max="1030" width="9.1796875" style="24"/>
    <col min="1031" max="1031" width="9.1796875" style="24" customWidth="1"/>
    <col min="1032" max="1265" width="9.1796875" style="24"/>
    <col min="1266" max="1268" width="9.1796875" style="24" customWidth="1"/>
    <col min="1269" max="1272" width="3.1796875" style="24" customWidth="1"/>
    <col min="1273" max="1273" width="9.1796875" style="24" customWidth="1"/>
    <col min="1274" max="1277" width="2.7265625" style="24" customWidth="1"/>
    <col min="1278" max="1278" width="61.7265625" style="24" customWidth="1"/>
    <col min="1279" max="1281" width="7.7265625" style="24" customWidth="1"/>
    <col min="1282" max="1282" width="29.7265625" style="24" customWidth="1"/>
    <col min="1283" max="1283" width="8.7265625" style="24" customWidth="1"/>
    <col min="1284" max="1284" width="31.7265625" style="24" customWidth="1"/>
    <col min="1285" max="1286" width="9.1796875" style="24"/>
    <col min="1287" max="1287" width="9.1796875" style="24" customWidth="1"/>
    <col min="1288" max="1521" width="9.1796875" style="24"/>
    <col min="1522" max="1524" width="9.1796875" style="24" customWidth="1"/>
    <col min="1525" max="1528" width="3.1796875" style="24" customWidth="1"/>
    <col min="1529" max="1529" width="9.1796875" style="24" customWidth="1"/>
    <col min="1530" max="1533" width="2.7265625" style="24" customWidth="1"/>
    <col min="1534" max="1534" width="61.7265625" style="24" customWidth="1"/>
    <col min="1535" max="1537" width="7.7265625" style="24" customWidth="1"/>
    <col min="1538" max="1538" width="29.7265625" style="24" customWidth="1"/>
    <col min="1539" max="1539" width="8.7265625" style="24" customWidth="1"/>
    <col min="1540" max="1540" width="31.7265625" style="24" customWidth="1"/>
    <col min="1541" max="1542" width="9.1796875" style="24"/>
    <col min="1543" max="1543" width="9.1796875" style="24" customWidth="1"/>
    <col min="1544" max="1777" width="9.1796875" style="24"/>
    <col min="1778" max="1780" width="9.1796875" style="24" customWidth="1"/>
    <col min="1781" max="1784" width="3.1796875" style="24" customWidth="1"/>
    <col min="1785" max="1785" width="9.1796875" style="24" customWidth="1"/>
    <col min="1786" max="1789" width="2.7265625" style="24" customWidth="1"/>
    <col min="1790" max="1790" width="61.7265625" style="24" customWidth="1"/>
    <col min="1791" max="1793" width="7.7265625" style="24" customWidth="1"/>
    <col min="1794" max="1794" width="29.7265625" style="24" customWidth="1"/>
    <col min="1795" max="1795" width="8.7265625" style="24" customWidth="1"/>
    <col min="1796" max="1796" width="31.7265625" style="24" customWidth="1"/>
    <col min="1797" max="1798" width="9.1796875" style="24"/>
    <col min="1799" max="1799" width="9.1796875" style="24" customWidth="1"/>
    <col min="1800" max="2033" width="9.1796875" style="24"/>
    <col min="2034" max="2036" width="9.1796875" style="24" customWidth="1"/>
    <col min="2037" max="2040" width="3.1796875" style="24" customWidth="1"/>
    <col min="2041" max="2041" width="9.1796875" style="24" customWidth="1"/>
    <col min="2042" max="2045" width="2.7265625" style="24" customWidth="1"/>
    <col min="2046" max="2046" width="61.7265625" style="24" customWidth="1"/>
    <col min="2047" max="2049" width="7.7265625" style="24" customWidth="1"/>
    <col min="2050" max="2050" width="29.7265625" style="24" customWidth="1"/>
    <col min="2051" max="2051" width="8.7265625" style="24" customWidth="1"/>
    <col min="2052" max="2052" width="31.7265625" style="24" customWidth="1"/>
    <col min="2053" max="2054" width="9.1796875" style="24"/>
    <col min="2055" max="2055" width="9.1796875" style="24" customWidth="1"/>
    <col min="2056" max="2289" width="9.1796875" style="24"/>
    <col min="2290" max="2292" width="9.1796875" style="24" customWidth="1"/>
    <col min="2293" max="2296" width="3.1796875" style="24" customWidth="1"/>
    <col min="2297" max="2297" width="9.1796875" style="24" customWidth="1"/>
    <col min="2298" max="2301" width="2.7265625" style="24" customWidth="1"/>
    <col min="2302" max="2302" width="61.7265625" style="24" customWidth="1"/>
    <col min="2303" max="2305" width="7.7265625" style="24" customWidth="1"/>
    <col min="2306" max="2306" width="29.7265625" style="24" customWidth="1"/>
    <col min="2307" max="2307" width="8.7265625" style="24" customWidth="1"/>
    <col min="2308" max="2308" width="31.7265625" style="24" customWidth="1"/>
    <col min="2309" max="2310" width="9.1796875" style="24"/>
    <col min="2311" max="2311" width="9.1796875" style="24" customWidth="1"/>
    <col min="2312" max="2545" width="9.1796875" style="24"/>
    <col min="2546" max="2548" width="9.1796875" style="24" customWidth="1"/>
    <col min="2549" max="2552" width="3.1796875" style="24" customWidth="1"/>
    <col min="2553" max="2553" width="9.1796875" style="24" customWidth="1"/>
    <col min="2554" max="2557" width="2.7265625" style="24" customWidth="1"/>
    <col min="2558" max="2558" width="61.7265625" style="24" customWidth="1"/>
    <col min="2559" max="2561" width="7.7265625" style="24" customWidth="1"/>
    <col min="2562" max="2562" width="29.7265625" style="24" customWidth="1"/>
    <col min="2563" max="2563" width="8.7265625" style="24" customWidth="1"/>
    <col min="2564" max="2564" width="31.7265625" style="24" customWidth="1"/>
    <col min="2565" max="2566" width="9.1796875" style="24"/>
    <col min="2567" max="2567" width="9.1796875" style="24" customWidth="1"/>
    <col min="2568" max="2801" width="9.1796875" style="24"/>
    <col min="2802" max="2804" width="9.1796875" style="24" customWidth="1"/>
    <col min="2805" max="2808" width="3.1796875" style="24" customWidth="1"/>
    <col min="2809" max="2809" width="9.1796875" style="24" customWidth="1"/>
    <col min="2810" max="2813" width="2.7265625" style="24" customWidth="1"/>
    <col min="2814" max="2814" width="61.7265625" style="24" customWidth="1"/>
    <col min="2815" max="2817" width="7.7265625" style="24" customWidth="1"/>
    <col min="2818" max="2818" width="29.7265625" style="24" customWidth="1"/>
    <col min="2819" max="2819" width="8.7265625" style="24" customWidth="1"/>
    <col min="2820" max="2820" width="31.7265625" style="24" customWidth="1"/>
    <col min="2821" max="2822" width="9.1796875" style="24"/>
    <col min="2823" max="2823" width="9.1796875" style="24" customWidth="1"/>
    <col min="2824" max="3057" width="9.1796875" style="24"/>
    <col min="3058" max="3060" width="9.1796875" style="24" customWidth="1"/>
    <col min="3061" max="3064" width="3.1796875" style="24" customWidth="1"/>
    <col min="3065" max="3065" width="9.1796875" style="24" customWidth="1"/>
    <col min="3066" max="3069" width="2.7265625" style="24" customWidth="1"/>
    <col min="3070" max="3070" width="61.7265625" style="24" customWidth="1"/>
    <col min="3071" max="3073" width="7.7265625" style="24" customWidth="1"/>
    <col min="3074" max="3074" width="29.7265625" style="24" customWidth="1"/>
    <col min="3075" max="3075" width="8.7265625" style="24" customWidth="1"/>
    <col min="3076" max="3076" width="31.7265625" style="24" customWidth="1"/>
    <col min="3077" max="3078" width="9.1796875" style="24"/>
    <col min="3079" max="3079" width="9.1796875" style="24" customWidth="1"/>
    <col min="3080" max="3313" width="9.1796875" style="24"/>
    <col min="3314" max="3316" width="9.1796875" style="24" customWidth="1"/>
    <col min="3317" max="3320" width="3.1796875" style="24" customWidth="1"/>
    <col min="3321" max="3321" width="9.1796875" style="24" customWidth="1"/>
    <col min="3322" max="3325" width="2.7265625" style="24" customWidth="1"/>
    <col min="3326" max="3326" width="61.7265625" style="24" customWidth="1"/>
    <col min="3327" max="3329" width="7.7265625" style="24" customWidth="1"/>
    <col min="3330" max="3330" width="29.7265625" style="24" customWidth="1"/>
    <col min="3331" max="3331" width="8.7265625" style="24" customWidth="1"/>
    <col min="3332" max="3332" width="31.7265625" style="24" customWidth="1"/>
    <col min="3333" max="3334" width="9.1796875" style="24"/>
    <col min="3335" max="3335" width="9.1796875" style="24" customWidth="1"/>
    <col min="3336" max="3569" width="9.1796875" style="24"/>
    <col min="3570" max="3572" width="9.1796875" style="24" customWidth="1"/>
    <col min="3573" max="3576" width="3.1796875" style="24" customWidth="1"/>
    <col min="3577" max="3577" width="9.1796875" style="24" customWidth="1"/>
    <col min="3578" max="3581" width="2.7265625" style="24" customWidth="1"/>
    <col min="3582" max="3582" width="61.7265625" style="24" customWidth="1"/>
    <col min="3583" max="3585" width="7.7265625" style="24" customWidth="1"/>
    <col min="3586" max="3586" width="29.7265625" style="24" customWidth="1"/>
    <col min="3587" max="3587" width="8.7265625" style="24" customWidth="1"/>
    <col min="3588" max="3588" width="31.7265625" style="24" customWidth="1"/>
    <col min="3589" max="3590" width="9.1796875" style="24"/>
    <col min="3591" max="3591" width="9.1796875" style="24" customWidth="1"/>
    <col min="3592" max="3825" width="9.1796875" style="24"/>
    <col min="3826" max="3828" width="9.1796875" style="24" customWidth="1"/>
    <col min="3829" max="3832" width="3.1796875" style="24" customWidth="1"/>
    <col min="3833" max="3833" width="9.1796875" style="24" customWidth="1"/>
    <col min="3834" max="3837" width="2.7265625" style="24" customWidth="1"/>
    <col min="3838" max="3838" width="61.7265625" style="24" customWidth="1"/>
    <col min="3839" max="3841" width="7.7265625" style="24" customWidth="1"/>
    <col min="3842" max="3842" width="29.7265625" style="24" customWidth="1"/>
    <col min="3843" max="3843" width="8.7265625" style="24" customWidth="1"/>
    <col min="3844" max="3844" width="31.7265625" style="24" customWidth="1"/>
    <col min="3845" max="3846" width="9.1796875" style="24"/>
    <col min="3847" max="3847" width="9.1796875" style="24" customWidth="1"/>
    <col min="3848" max="4081" width="9.1796875" style="24"/>
    <col min="4082" max="4084" width="9.1796875" style="24" customWidth="1"/>
    <col min="4085" max="4088" width="3.1796875" style="24" customWidth="1"/>
    <col min="4089" max="4089" width="9.1796875" style="24" customWidth="1"/>
    <col min="4090" max="4093" width="2.7265625" style="24" customWidth="1"/>
    <col min="4094" max="4094" width="61.7265625" style="24" customWidth="1"/>
    <col min="4095" max="4097" width="7.7265625" style="24" customWidth="1"/>
    <col min="4098" max="4098" width="29.7265625" style="24" customWidth="1"/>
    <col min="4099" max="4099" width="8.7265625" style="24" customWidth="1"/>
    <col min="4100" max="4100" width="31.7265625" style="24" customWidth="1"/>
    <col min="4101" max="4102" width="9.1796875" style="24"/>
    <col min="4103" max="4103" width="9.1796875" style="24" customWidth="1"/>
    <col min="4104" max="4337" width="9.1796875" style="24"/>
    <col min="4338" max="4340" width="9.1796875" style="24" customWidth="1"/>
    <col min="4341" max="4344" width="3.1796875" style="24" customWidth="1"/>
    <col min="4345" max="4345" width="9.1796875" style="24" customWidth="1"/>
    <col min="4346" max="4349" width="2.7265625" style="24" customWidth="1"/>
    <col min="4350" max="4350" width="61.7265625" style="24" customWidth="1"/>
    <col min="4351" max="4353" width="7.7265625" style="24" customWidth="1"/>
    <col min="4354" max="4354" width="29.7265625" style="24" customWidth="1"/>
    <col min="4355" max="4355" width="8.7265625" style="24" customWidth="1"/>
    <col min="4356" max="4356" width="31.7265625" style="24" customWidth="1"/>
    <col min="4357" max="4358" width="9.1796875" style="24"/>
    <col min="4359" max="4359" width="9.1796875" style="24" customWidth="1"/>
    <col min="4360" max="4593" width="9.1796875" style="24"/>
    <col min="4594" max="4596" width="9.1796875" style="24" customWidth="1"/>
    <col min="4597" max="4600" width="3.1796875" style="24" customWidth="1"/>
    <col min="4601" max="4601" width="9.1796875" style="24" customWidth="1"/>
    <col min="4602" max="4605" width="2.7265625" style="24" customWidth="1"/>
    <col min="4606" max="4606" width="61.7265625" style="24" customWidth="1"/>
    <col min="4607" max="4609" width="7.7265625" style="24" customWidth="1"/>
    <col min="4610" max="4610" width="29.7265625" style="24" customWidth="1"/>
    <col min="4611" max="4611" width="8.7265625" style="24" customWidth="1"/>
    <col min="4612" max="4612" width="31.7265625" style="24" customWidth="1"/>
    <col min="4613" max="4614" width="9.1796875" style="24"/>
    <col min="4615" max="4615" width="9.1796875" style="24" customWidth="1"/>
    <col min="4616" max="4849" width="9.1796875" style="24"/>
    <col min="4850" max="4852" width="9.1796875" style="24" customWidth="1"/>
    <col min="4853" max="4856" width="3.1796875" style="24" customWidth="1"/>
    <col min="4857" max="4857" width="9.1796875" style="24" customWidth="1"/>
    <col min="4858" max="4861" width="2.7265625" style="24" customWidth="1"/>
    <col min="4862" max="4862" width="61.7265625" style="24" customWidth="1"/>
    <col min="4863" max="4865" width="7.7265625" style="24" customWidth="1"/>
    <col min="4866" max="4866" width="29.7265625" style="24" customWidth="1"/>
    <col min="4867" max="4867" width="8.7265625" style="24" customWidth="1"/>
    <col min="4868" max="4868" width="31.7265625" style="24" customWidth="1"/>
    <col min="4869" max="4870" width="9.1796875" style="24"/>
    <col min="4871" max="4871" width="9.1796875" style="24" customWidth="1"/>
    <col min="4872" max="5105" width="9.1796875" style="24"/>
    <col min="5106" max="5108" width="9.1796875" style="24" customWidth="1"/>
    <col min="5109" max="5112" width="3.1796875" style="24" customWidth="1"/>
    <col min="5113" max="5113" width="9.1796875" style="24" customWidth="1"/>
    <col min="5114" max="5117" width="2.7265625" style="24" customWidth="1"/>
    <col min="5118" max="5118" width="61.7265625" style="24" customWidth="1"/>
    <col min="5119" max="5121" width="7.7265625" style="24" customWidth="1"/>
    <col min="5122" max="5122" width="29.7265625" style="24" customWidth="1"/>
    <col min="5123" max="5123" width="8.7265625" style="24" customWidth="1"/>
    <col min="5124" max="5124" width="31.7265625" style="24" customWidth="1"/>
    <col min="5125" max="5126" width="9.1796875" style="24"/>
    <col min="5127" max="5127" width="9.1796875" style="24" customWidth="1"/>
    <col min="5128" max="5361" width="9.1796875" style="24"/>
    <col min="5362" max="5364" width="9.1796875" style="24" customWidth="1"/>
    <col min="5365" max="5368" width="3.1796875" style="24" customWidth="1"/>
    <col min="5369" max="5369" width="9.1796875" style="24" customWidth="1"/>
    <col min="5370" max="5373" width="2.7265625" style="24" customWidth="1"/>
    <col min="5374" max="5374" width="61.7265625" style="24" customWidth="1"/>
    <col min="5375" max="5377" width="7.7265625" style="24" customWidth="1"/>
    <col min="5378" max="5378" width="29.7265625" style="24" customWidth="1"/>
    <col min="5379" max="5379" width="8.7265625" style="24" customWidth="1"/>
    <col min="5380" max="5380" width="31.7265625" style="24" customWidth="1"/>
    <col min="5381" max="5382" width="9.1796875" style="24"/>
    <col min="5383" max="5383" width="9.1796875" style="24" customWidth="1"/>
    <col min="5384" max="5617" width="9.1796875" style="24"/>
    <col min="5618" max="5620" width="9.1796875" style="24" customWidth="1"/>
    <col min="5621" max="5624" width="3.1796875" style="24" customWidth="1"/>
    <col min="5625" max="5625" width="9.1796875" style="24" customWidth="1"/>
    <col min="5626" max="5629" width="2.7265625" style="24" customWidth="1"/>
    <col min="5630" max="5630" width="61.7265625" style="24" customWidth="1"/>
    <col min="5631" max="5633" width="7.7265625" style="24" customWidth="1"/>
    <col min="5634" max="5634" width="29.7265625" style="24" customWidth="1"/>
    <col min="5635" max="5635" width="8.7265625" style="24" customWidth="1"/>
    <col min="5636" max="5636" width="31.7265625" style="24" customWidth="1"/>
    <col min="5637" max="5638" width="9.1796875" style="24"/>
    <col min="5639" max="5639" width="9.1796875" style="24" customWidth="1"/>
    <col min="5640" max="5873" width="9.1796875" style="24"/>
    <col min="5874" max="5876" width="9.1796875" style="24" customWidth="1"/>
    <col min="5877" max="5880" width="3.1796875" style="24" customWidth="1"/>
    <col min="5881" max="5881" width="9.1796875" style="24" customWidth="1"/>
    <col min="5882" max="5885" width="2.7265625" style="24" customWidth="1"/>
    <col min="5886" max="5886" width="61.7265625" style="24" customWidth="1"/>
    <col min="5887" max="5889" width="7.7265625" style="24" customWidth="1"/>
    <col min="5890" max="5890" width="29.7265625" style="24" customWidth="1"/>
    <col min="5891" max="5891" width="8.7265625" style="24" customWidth="1"/>
    <col min="5892" max="5892" width="31.7265625" style="24" customWidth="1"/>
    <col min="5893" max="5894" width="9.1796875" style="24"/>
    <col min="5895" max="5895" width="9.1796875" style="24" customWidth="1"/>
    <col min="5896" max="6129" width="9.1796875" style="24"/>
    <col min="6130" max="6132" width="9.1796875" style="24" customWidth="1"/>
    <col min="6133" max="6136" width="3.1796875" style="24" customWidth="1"/>
    <col min="6137" max="6137" width="9.1796875" style="24" customWidth="1"/>
    <col min="6138" max="6141" width="2.7265625" style="24" customWidth="1"/>
    <col min="6142" max="6142" width="61.7265625" style="24" customWidth="1"/>
    <col min="6143" max="6145" width="7.7265625" style="24" customWidth="1"/>
    <col min="6146" max="6146" width="29.7265625" style="24" customWidth="1"/>
    <col min="6147" max="6147" width="8.7265625" style="24" customWidth="1"/>
    <col min="6148" max="6148" width="31.7265625" style="24" customWidth="1"/>
    <col min="6149" max="6150" width="9.1796875" style="24"/>
    <col min="6151" max="6151" width="9.1796875" style="24" customWidth="1"/>
    <col min="6152" max="6385" width="9.1796875" style="24"/>
    <col min="6386" max="6388" width="9.1796875" style="24" customWidth="1"/>
    <col min="6389" max="6392" width="3.1796875" style="24" customWidth="1"/>
    <col min="6393" max="6393" width="9.1796875" style="24" customWidth="1"/>
    <col min="6394" max="6397" width="2.7265625" style="24" customWidth="1"/>
    <col min="6398" max="6398" width="61.7265625" style="24" customWidth="1"/>
    <col min="6399" max="6401" width="7.7265625" style="24" customWidth="1"/>
    <col min="6402" max="6402" width="29.7265625" style="24" customWidth="1"/>
    <col min="6403" max="6403" width="8.7265625" style="24" customWidth="1"/>
    <col min="6404" max="6404" width="31.7265625" style="24" customWidth="1"/>
    <col min="6405" max="6406" width="9.1796875" style="24"/>
    <col min="6407" max="6407" width="9.1796875" style="24" customWidth="1"/>
    <col min="6408" max="6641" width="9.1796875" style="24"/>
    <col min="6642" max="6644" width="9.1796875" style="24" customWidth="1"/>
    <col min="6645" max="6648" width="3.1796875" style="24" customWidth="1"/>
    <col min="6649" max="6649" width="9.1796875" style="24" customWidth="1"/>
    <col min="6650" max="6653" width="2.7265625" style="24" customWidth="1"/>
    <col min="6654" max="6654" width="61.7265625" style="24" customWidth="1"/>
    <col min="6655" max="6657" width="7.7265625" style="24" customWidth="1"/>
    <col min="6658" max="6658" width="29.7265625" style="24" customWidth="1"/>
    <col min="6659" max="6659" width="8.7265625" style="24" customWidth="1"/>
    <col min="6660" max="6660" width="31.7265625" style="24" customWidth="1"/>
    <col min="6661" max="6662" width="9.1796875" style="24"/>
    <col min="6663" max="6663" width="9.1796875" style="24" customWidth="1"/>
    <col min="6664" max="6897" width="9.1796875" style="24"/>
    <col min="6898" max="6900" width="9.1796875" style="24" customWidth="1"/>
    <col min="6901" max="6904" width="3.1796875" style="24" customWidth="1"/>
    <col min="6905" max="6905" width="9.1796875" style="24" customWidth="1"/>
    <col min="6906" max="6909" width="2.7265625" style="24" customWidth="1"/>
    <col min="6910" max="6910" width="61.7265625" style="24" customWidth="1"/>
    <col min="6911" max="6913" width="7.7265625" style="24" customWidth="1"/>
    <col min="6914" max="6914" width="29.7265625" style="24" customWidth="1"/>
    <col min="6915" max="6915" width="8.7265625" style="24" customWidth="1"/>
    <col min="6916" max="6916" width="31.7265625" style="24" customWidth="1"/>
    <col min="6917" max="6918" width="9.1796875" style="24"/>
    <col min="6919" max="6919" width="9.1796875" style="24" customWidth="1"/>
    <col min="6920" max="7153" width="9.1796875" style="24"/>
    <col min="7154" max="7156" width="9.1796875" style="24" customWidth="1"/>
    <col min="7157" max="7160" width="3.1796875" style="24" customWidth="1"/>
    <col min="7161" max="7161" width="9.1796875" style="24" customWidth="1"/>
    <col min="7162" max="7165" width="2.7265625" style="24" customWidth="1"/>
    <col min="7166" max="7166" width="61.7265625" style="24" customWidth="1"/>
    <col min="7167" max="7169" width="7.7265625" style="24" customWidth="1"/>
    <col min="7170" max="7170" width="29.7265625" style="24" customWidth="1"/>
    <col min="7171" max="7171" width="8.7265625" style="24" customWidth="1"/>
    <col min="7172" max="7172" width="31.7265625" style="24" customWidth="1"/>
    <col min="7173" max="7174" width="9.1796875" style="24"/>
    <col min="7175" max="7175" width="9.1796875" style="24" customWidth="1"/>
    <col min="7176" max="7409" width="9.1796875" style="24"/>
    <col min="7410" max="7412" width="9.1796875" style="24" customWidth="1"/>
    <col min="7413" max="7416" width="3.1796875" style="24" customWidth="1"/>
    <col min="7417" max="7417" width="9.1796875" style="24" customWidth="1"/>
    <col min="7418" max="7421" width="2.7265625" style="24" customWidth="1"/>
    <col min="7422" max="7422" width="61.7265625" style="24" customWidth="1"/>
    <col min="7423" max="7425" width="7.7265625" style="24" customWidth="1"/>
    <col min="7426" max="7426" width="29.7265625" style="24" customWidth="1"/>
    <col min="7427" max="7427" width="8.7265625" style="24" customWidth="1"/>
    <col min="7428" max="7428" width="31.7265625" style="24" customWidth="1"/>
    <col min="7429" max="7430" width="9.1796875" style="24"/>
    <col min="7431" max="7431" width="9.1796875" style="24" customWidth="1"/>
    <col min="7432" max="7665" width="9.1796875" style="24"/>
    <col min="7666" max="7668" width="9.1796875" style="24" customWidth="1"/>
    <col min="7669" max="7672" width="3.1796875" style="24" customWidth="1"/>
    <col min="7673" max="7673" width="9.1796875" style="24" customWidth="1"/>
    <col min="7674" max="7677" width="2.7265625" style="24" customWidth="1"/>
    <col min="7678" max="7678" width="61.7265625" style="24" customWidth="1"/>
    <col min="7679" max="7681" width="7.7265625" style="24" customWidth="1"/>
    <col min="7682" max="7682" width="29.7265625" style="24" customWidth="1"/>
    <col min="7683" max="7683" width="8.7265625" style="24" customWidth="1"/>
    <col min="7684" max="7684" width="31.7265625" style="24" customWidth="1"/>
    <col min="7685" max="7686" width="9.1796875" style="24"/>
    <col min="7687" max="7687" width="9.1796875" style="24" customWidth="1"/>
    <col min="7688" max="7921" width="9.1796875" style="24"/>
    <col min="7922" max="7924" width="9.1796875" style="24" customWidth="1"/>
    <col min="7925" max="7928" width="3.1796875" style="24" customWidth="1"/>
    <col min="7929" max="7929" width="9.1796875" style="24" customWidth="1"/>
    <col min="7930" max="7933" width="2.7265625" style="24" customWidth="1"/>
    <col min="7934" max="7934" width="61.7265625" style="24" customWidth="1"/>
    <col min="7935" max="7937" width="7.7265625" style="24" customWidth="1"/>
    <col min="7938" max="7938" width="29.7265625" style="24" customWidth="1"/>
    <col min="7939" max="7939" width="8.7265625" style="24" customWidth="1"/>
    <col min="7940" max="7940" width="31.7265625" style="24" customWidth="1"/>
    <col min="7941" max="7942" width="9.1796875" style="24"/>
    <col min="7943" max="7943" width="9.1796875" style="24" customWidth="1"/>
    <col min="7944" max="8177" width="9.1796875" style="24"/>
    <col min="8178" max="8180" width="9.1796875" style="24" customWidth="1"/>
    <col min="8181" max="8184" width="3.1796875" style="24" customWidth="1"/>
    <col min="8185" max="8185" width="9.1796875" style="24" customWidth="1"/>
    <col min="8186" max="8189" width="2.7265625" style="24" customWidth="1"/>
    <col min="8190" max="8190" width="61.7265625" style="24" customWidth="1"/>
    <col min="8191" max="8193" width="7.7265625" style="24" customWidth="1"/>
    <col min="8194" max="8194" width="29.7265625" style="24" customWidth="1"/>
    <col min="8195" max="8195" width="8.7265625" style="24" customWidth="1"/>
    <col min="8196" max="8196" width="31.7265625" style="24" customWidth="1"/>
    <col min="8197" max="8198" width="9.1796875" style="24"/>
    <col min="8199" max="8199" width="9.1796875" style="24" customWidth="1"/>
    <col min="8200" max="8433" width="9.1796875" style="24"/>
    <col min="8434" max="8436" width="9.1796875" style="24" customWidth="1"/>
    <col min="8437" max="8440" width="3.1796875" style="24" customWidth="1"/>
    <col min="8441" max="8441" width="9.1796875" style="24" customWidth="1"/>
    <col min="8442" max="8445" width="2.7265625" style="24" customWidth="1"/>
    <col min="8446" max="8446" width="61.7265625" style="24" customWidth="1"/>
    <col min="8447" max="8449" width="7.7265625" style="24" customWidth="1"/>
    <col min="8450" max="8450" width="29.7265625" style="24" customWidth="1"/>
    <col min="8451" max="8451" width="8.7265625" style="24" customWidth="1"/>
    <col min="8452" max="8452" width="31.7265625" style="24" customWidth="1"/>
    <col min="8453" max="8454" width="9.1796875" style="24"/>
    <col min="8455" max="8455" width="9.1796875" style="24" customWidth="1"/>
    <col min="8456" max="8689" width="9.1796875" style="24"/>
    <col min="8690" max="8692" width="9.1796875" style="24" customWidth="1"/>
    <col min="8693" max="8696" width="3.1796875" style="24" customWidth="1"/>
    <col min="8697" max="8697" width="9.1796875" style="24" customWidth="1"/>
    <col min="8698" max="8701" width="2.7265625" style="24" customWidth="1"/>
    <col min="8702" max="8702" width="61.7265625" style="24" customWidth="1"/>
    <col min="8703" max="8705" width="7.7265625" style="24" customWidth="1"/>
    <col min="8706" max="8706" width="29.7265625" style="24" customWidth="1"/>
    <col min="8707" max="8707" width="8.7265625" style="24" customWidth="1"/>
    <col min="8708" max="8708" width="31.7265625" style="24" customWidth="1"/>
    <col min="8709" max="8710" width="9.1796875" style="24"/>
    <col min="8711" max="8711" width="9.1796875" style="24" customWidth="1"/>
    <col min="8712" max="8945" width="9.1796875" style="24"/>
    <col min="8946" max="8948" width="9.1796875" style="24" customWidth="1"/>
    <col min="8949" max="8952" width="3.1796875" style="24" customWidth="1"/>
    <col min="8953" max="8953" width="9.1796875" style="24" customWidth="1"/>
    <col min="8954" max="8957" width="2.7265625" style="24" customWidth="1"/>
    <col min="8958" max="8958" width="61.7265625" style="24" customWidth="1"/>
    <col min="8959" max="8961" width="7.7265625" style="24" customWidth="1"/>
    <col min="8962" max="8962" width="29.7265625" style="24" customWidth="1"/>
    <col min="8963" max="8963" width="8.7265625" style="24" customWidth="1"/>
    <col min="8964" max="8964" width="31.7265625" style="24" customWidth="1"/>
    <col min="8965" max="8966" width="9.1796875" style="24"/>
    <col min="8967" max="8967" width="9.1796875" style="24" customWidth="1"/>
    <col min="8968" max="9201" width="9.1796875" style="24"/>
    <col min="9202" max="9204" width="9.1796875" style="24" customWidth="1"/>
    <col min="9205" max="9208" width="3.1796875" style="24" customWidth="1"/>
    <col min="9209" max="9209" width="9.1796875" style="24" customWidth="1"/>
    <col min="9210" max="9213" width="2.7265625" style="24" customWidth="1"/>
    <col min="9214" max="9214" width="61.7265625" style="24" customWidth="1"/>
    <col min="9215" max="9217" width="7.7265625" style="24" customWidth="1"/>
    <col min="9218" max="9218" width="29.7265625" style="24" customWidth="1"/>
    <col min="9219" max="9219" width="8.7265625" style="24" customWidth="1"/>
    <col min="9220" max="9220" width="31.7265625" style="24" customWidth="1"/>
    <col min="9221" max="9222" width="9.1796875" style="24"/>
    <col min="9223" max="9223" width="9.1796875" style="24" customWidth="1"/>
    <col min="9224" max="9457" width="9.1796875" style="24"/>
    <col min="9458" max="9460" width="9.1796875" style="24" customWidth="1"/>
    <col min="9461" max="9464" width="3.1796875" style="24" customWidth="1"/>
    <col min="9465" max="9465" width="9.1796875" style="24" customWidth="1"/>
    <col min="9466" max="9469" width="2.7265625" style="24" customWidth="1"/>
    <col min="9470" max="9470" width="61.7265625" style="24" customWidth="1"/>
    <col min="9471" max="9473" width="7.7265625" style="24" customWidth="1"/>
    <col min="9474" max="9474" width="29.7265625" style="24" customWidth="1"/>
    <col min="9475" max="9475" width="8.7265625" style="24" customWidth="1"/>
    <col min="9476" max="9476" width="31.7265625" style="24" customWidth="1"/>
    <col min="9477" max="9478" width="9.1796875" style="24"/>
    <col min="9479" max="9479" width="9.1796875" style="24" customWidth="1"/>
    <col min="9480" max="9713" width="9.1796875" style="24"/>
    <col min="9714" max="9716" width="9.1796875" style="24" customWidth="1"/>
    <col min="9717" max="9720" width="3.1796875" style="24" customWidth="1"/>
    <col min="9721" max="9721" width="9.1796875" style="24" customWidth="1"/>
    <col min="9722" max="9725" width="2.7265625" style="24" customWidth="1"/>
    <col min="9726" max="9726" width="61.7265625" style="24" customWidth="1"/>
    <col min="9727" max="9729" width="7.7265625" style="24" customWidth="1"/>
    <col min="9730" max="9730" width="29.7265625" style="24" customWidth="1"/>
    <col min="9731" max="9731" width="8.7265625" style="24" customWidth="1"/>
    <col min="9732" max="9732" width="31.7265625" style="24" customWidth="1"/>
    <col min="9733" max="9734" width="9.1796875" style="24"/>
    <col min="9735" max="9735" width="9.1796875" style="24" customWidth="1"/>
    <col min="9736" max="9969" width="9.1796875" style="24"/>
    <col min="9970" max="9972" width="9.1796875" style="24" customWidth="1"/>
    <col min="9973" max="9976" width="3.1796875" style="24" customWidth="1"/>
    <col min="9977" max="9977" width="9.1796875" style="24" customWidth="1"/>
    <col min="9978" max="9981" width="2.7265625" style="24" customWidth="1"/>
    <col min="9982" max="9982" width="61.7265625" style="24" customWidth="1"/>
    <col min="9983" max="9985" width="7.7265625" style="24" customWidth="1"/>
    <col min="9986" max="9986" width="29.7265625" style="24" customWidth="1"/>
    <col min="9987" max="9987" width="8.7265625" style="24" customWidth="1"/>
    <col min="9988" max="9988" width="31.7265625" style="24" customWidth="1"/>
    <col min="9989" max="9990" width="9.1796875" style="24"/>
    <col min="9991" max="9991" width="9.1796875" style="24" customWidth="1"/>
    <col min="9992" max="10225" width="9.1796875" style="24"/>
    <col min="10226" max="10228" width="9.1796875" style="24" customWidth="1"/>
    <col min="10229" max="10232" width="3.1796875" style="24" customWidth="1"/>
    <col min="10233" max="10233" width="9.1796875" style="24" customWidth="1"/>
    <col min="10234" max="10237" width="2.7265625" style="24" customWidth="1"/>
    <col min="10238" max="10238" width="61.7265625" style="24" customWidth="1"/>
    <col min="10239" max="10241" width="7.7265625" style="24" customWidth="1"/>
    <col min="10242" max="10242" width="29.7265625" style="24" customWidth="1"/>
    <col min="10243" max="10243" width="8.7265625" style="24" customWidth="1"/>
    <col min="10244" max="10244" width="31.7265625" style="24" customWidth="1"/>
    <col min="10245" max="10246" width="9.1796875" style="24"/>
    <col min="10247" max="10247" width="9.1796875" style="24" customWidth="1"/>
    <col min="10248" max="10481" width="9.1796875" style="24"/>
    <col min="10482" max="10484" width="9.1796875" style="24" customWidth="1"/>
    <col min="10485" max="10488" width="3.1796875" style="24" customWidth="1"/>
    <col min="10489" max="10489" width="9.1796875" style="24" customWidth="1"/>
    <col min="10490" max="10493" width="2.7265625" style="24" customWidth="1"/>
    <col min="10494" max="10494" width="61.7265625" style="24" customWidth="1"/>
    <col min="10495" max="10497" width="7.7265625" style="24" customWidth="1"/>
    <col min="10498" max="10498" width="29.7265625" style="24" customWidth="1"/>
    <col min="10499" max="10499" width="8.7265625" style="24" customWidth="1"/>
    <col min="10500" max="10500" width="31.7265625" style="24" customWidth="1"/>
    <col min="10501" max="10502" width="9.1796875" style="24"/>
    <col min="10503" max="10503" width="9.1796875" style="24" customWidth="1"/>
    <col min="10504" max="10737" width="9.1796875" style="24"/>
    <col min="10738" max="10740" width="9.1796875" style="24" customWidth="1"/>
    <col min="10741" max="10744" width="3.1796875" style="24" customWidth="1"/>
    <col min="10745" max="10745" width="9.1796875" style="24" customWidth="1"/>
    <col min="10746" max="10749" width="2.7265625" style="24" customWidth="1"/>
    <col min="10750" max="10750" width="61.7265625" style="24" customWidth="1"/>
    <col min="10751" max="10753" width="7.7265625" style="24" customWidth="1"/>
    <col min="10754" max="10754" width="29.7265625" style="24" customWidth="1"/>
    <col min="10755" max="10755" width="8.7265625" style="24" customWidth="1"/>
    <col min="10756" max="10756" width="31.7265625" style="24" customWidth="1"/>
    <col min="10757" max="10758" width="9.1796875" style="24"/>
    <col min="10759" max="10759" width="9.1796875" style="24" customWidth="1"/>
    <col min="10760" max="10993" width="9.1796875" style="24"/>
    <col min="10994" max="10996" width="9.1796875" style="24" customWidth="1"/>
    <col min="10997" max="11000" width="3.1796875" style="24" customWidth="1"/>
    <col min="11001" max="11001" width="9.1796875" style="24" customWidth="1"/>
    <col min="11002" max="11005" width="2.7265625" style="24" customWidth="1"/>
    <col min="11006" max="11006" width="61.7265625" style="24" customWidth="1"/>
    <col min="11007" max="11009" width="7.7265625" style="24" customWidth="1"/>
    <col min="11010" max="11010" width="29.7265625" style="24" customWidth="1"/>
    <col min="11011" max="11011" width="8.7265625" style="24" customWidth="1"/>
    <col min="11012" max="11012" width="31.7265625" style="24" customWidth="1"/>
    <col min="11013" max="11014" width="9.1796875" style="24"/>
    <col min="11015" max="11015" width="9.1796875" style="24" customWidth="1"/>
    <col min="11016" max="11249" width="9.1796875" style="24"/>
    <col min="11250" max="11252" width="9.1796875" style="24" customWidth="1"/>
    <col min="11253" max="11256" width="3.1796875" style="24" customWidth="1"/>
    <col min="11257" max="11257" width="9.1796875" style="24" customWidth="1"/>
    <col min="11258" max="11261" width="2.7265625" style="24" customWidth="1"/>
    <col min="11262" max="11262" width="61.7265625" style="24" customWidth="1"/>
    <col min="11263" max="11265" width="7.7265625" style="24" customWidth="1"/>
    <col min="11266" max="11266" width="29.7265625" style="24" customWidth="1"/>
    <col min="11267" max="11267" width="8.7265625" style="24" customWidth="1"/>
    <col min="11268" max="11268" width="31.7265625" style="24" customWidth="1"/>
    <col min="11269" max="11270" width="9.1796875" style="24"/>
    <col min="11271" max="11271" width="9.1796875" style="24" customWidth="1"/>
    <col min="11272" max="11505" width="9.1796875" style="24"/>
    <col min="11506" max="11508" width="9.1796875" style="24" customWidth="1"/>
    <col min="11509" max="11512" width="3.1796875" style="24" customWidth="1"/>
    <col min="11513" max="11513" width="9.1796875" style="24" customWidth="1"/>
    <col min="11514" max="11517" width="2.7265625" style="24" customWidth="1"/>
    <col min="11518" max="11518" width="61.7265625" style="24" customWidth="1"/>
    <col min="11519" max="11521" width="7.7265625" style="24" customWidth="1"/>
    <col min="11522" max="11522" width="29.7265625" style="24" customWidth="1"/>
    <col min="11523" max="11523" width="8.7265625" style="24" customWidth="1"/>
    <col min="11524" max="11524" width="31.7265625" style="24" customWidth="1"/>
    <col min="11525" max="11526" width="9.1796875" style="24"/>
    <col min="11527" max="11527" width="9.1796875" style="24" customWidth="1"/>
    <col min="11528" max="11761" width="9.1796875" style="24"/>
    <col min="11762" max="11764" width="9.1796875" style="24" customWidth="1"/>
    <col min="11765" max="11768" width="3.1796875" style="24" customWidth="1"/>
    <col min="11769" max="11769" width="9.1796875" style="24" customWidth="1"/>
    <col min="11770" max="11773" width="2.7265625" style="24" customWidth="1"/>
    <col min="11774" max="11774" width="61.7265625" style="24" customWidth="1"/>
    <col min="11775" max="11777" width="7.7265625" style="24" customWidth="1"/>
    <col min="11778" max="11778" width="29.7265625" style="24" customWidth="1"/>
    <col min="11779" max="11779" width="8.7265625" style="24" customWidth="1"/>
    <col min="11780" max="11780" width="31.7265625" style="24" customWidth="1"/>
    <col min="11781" max="11782" width="9.1796875" style="24"/>
    <col min="11783" max="11783" width="9.1796875" style="24" customWidth="1"/>
    <col min="11784" max="12017" width="9.1796875" style="24"/>
    <col min="12018" max="12020" width="9.1796875" style="24" customWidth="1"/>
    <col min="12021" max="12024" width="3.1796875" style="24" customWidth="1"/>
    <col min="12025" max="12025" width="9.1796875" style="24" customWidth="1"/>
    <col min="12026" max="12029" width="2.7265625" style="24" customWidth="1"/>
    <col min="12030" max="12030" width="61.7265625" style="24" customWidth="1"/>
    <col min="12031" max="12033" width="7.7265625" style="24" customWidth="1"/>
    <col min="12034" max="12034" width="29.7265625" style="24" customWidth="1"/>
    <col min="12035" max="12035" width="8.7265625" style="24" customWidth="1"/>
    <col min="12036" max="12036" width="31.7265625" style="24" customWidth="1"/>
    <col min="12037" max="12038" width="9.1796875" style="24"/>
    <col min="12039" max="12039" width="9.1796875" style="24" customWidth="1"/>
    <col min="12040" max="12273" width="9.1796875" style="24"/>
    <col min="12274" max="12276" width="9.1796875" style="24" customWidth="1"/>
    <col min="12277" max="12280" width="3.1796875" style="24" customWidth="1"/>
    <col min="12281" max="12281" width="9.1796875" style="24" customWidth="1"/>
    <col min="12282" max="12285" width="2.7265625" style="24" customWidth="1"/>
    <col min="12286" max="12286" width="61.7265625" style="24" customWidth="1"/>
    <col min="12287" max="12289" width="7.7265625" style="24" customWidth="1"/>
    <col min="12290" max="12290" width="29.7265625" style="24" customWidth="1"/>
    <col min="12291" max="12291" width="8.7265625" style="24" customWidth="1"/>
    <col min="12292" max="12292" width="31.7265625" style="24" customWidth="1"/>
    <col min="12293" max="12294" width="9.1796875" style="24"/>
    <col min="12295" max="12295" width="9.1796875" style="24" customWidth="1"/>
    <col min="12296" max="12529" width="9.1796875" style="24"/>
    <col min="12530" max="12532" width="9.1796875" style="24" customWidth="1"/>
    <col min="12533" max="12536" width="3.1796875" style="24" customWidth="1"/>
    <col min="12537" max="12537" width="9.1796875" style="24" customWidth="1"/>
    <col min="12538" max="12541" width="2.7265625" style="24" customWidth="1"/>
    <col min="12542" max="12542" width="61.7265625" style="24" customWidth="1"/>
    <col min="12543" max="12545" width="7.7265625" style="24" customWidth="1"/>
    <col min="12546" max="12546" width="29.7265625" style="24" customWidth="1"/>
    <col min="12547" max="12547" width="8.7265625" style="24" customWidth="1"/>
    <col min="12548" max="12548" width="31.7265625" style="24" customWidth="1"/>
    <col min="12549" max="12550" width="9.1796875" style="24"/>
    <col min="12551" max="12551" width="9.1796875" style="24" customWidth="1"/>
    <col min="12552" max="12785" width="9.1796875" style="24"/>
    <col min="12786" max="12788" width="9.1796875" style="24" customWidth="1"/>
    <col min="12789" max="12792" width="3.1796875" style="24" customWidth="1"/>
    <col min="12793" max="12793" width="9.1796875" style="24" customWidth="1"/>
    <col min="12794" max="12797" width="2.7265625" style="24" customWidth="1"/>
    <col min="12798" max="12798" width="61.7265625" style="24" customWidth="1"/>
    <col min="12799" max="12801" width="7.7265625" style="24" customWidth="1"/>
    <col min="12802" max="12802" width="29.7265625" style="24" customWidth="1"/>
    <col min="12803" max="12803" width="8.7265625" style="24" customWidth="1"/>
    <col min="12804" max="12804" width="31.7265625" style="24" customWidth="1"/>
    <col min="12805" max="12806" width="9.1796875" style="24"/>
    <col min="12807" max="12807" width="9.1796875" style="24" customWidth="1"/>
    <col min="12808" max="13041" width="9.1796875" style="24"/>
    <col min="13042" max="13044" width="9.1796875" style="24" customWidth="1"/>
    <col min="13045" max="13048" width="3.1796875" style="24" customWidth="1"/>
    <col min="13049" max="13049" width="9.1796875" style="24" customWidth="1"/>
    <col min="13050" max="13053" width="2.7265625" style="24" customWidth="1"/>
    <col min="13054" max="13054" width="61.7265625" style="24" customWidth="1"/>
    <col min="13055" max="13057" width="7.7265625" style="24" customWidth="1"/>
    <col min="13058" max="13058" width="29.7265625" style="24" customWidth="1"/>
    <col min="13059" max="13059" width="8.7265625" style="24" customWidth="1"/>
    <col min="13060" max="13060" width="31.7265625" style="24" customWidth="1"/>
    <col min="13061" max="13062" width="9.1796875" style="24"/>
    <col min="13063" max="13063" width="9.1796875" style="24" customWidth="1"/>
    <col min="13064" max="13297" width="9.1796875" style="24"/>
    <col min="13298" max="13300" width="9.1796875" style="24" customWidth="1"/>
    <col min="13301" max="13304" width="3.1796875" style="24" customWidth="1"/>
    <col min="13305" max="13305" width="9.1796875" style="24" customWidth="1"/>
    <col min="13306" max="13309" width="2.7265625" style="24" customWidth="1"/>
    <col min="13310" max="13310" width="61.7265625" style="24" customWidth="1"/>
    <col min="13311" max="13313" width="7.7265625" style="24" customWidth="1"/>
    <col min="13314" max="13314" width="29.7265625" style="24" customWidth="1"/>
    <col min="13315" max="13315" width="8.7265625" style="24" customWidth="1"/>
    <col min="13316" max="13316" width="31.7265625" style="24" customWidth="1"/>
    <col min="13317" max="13318" width="9.1796875" style="24"/>
    <col min="13319" max="13319" width="9.1796875" style="24" customWidth="1"/>
    <col min="13320" max="13553" width="9.1796875" style="24"/>
    <col min="13554" max="13556" width="9.1796875" style="24" customWidth="1"/>
    <col min="13557" max="13560" width="3.1796875" style="24" customWidth="1"/>
    <col min="13561" max="13561" width="9.1796875" style="24" customWidth="1"/>
    <col min="13562" max="13565" width="2.7265625" style="24" customWidth="1"/>
    <col min="13566" max="13566" width="61.7265625" style="24" customWidth="1"/>
    <col min="13567" max="13569" width="7.7265625" style="24" customWidth="1"/>
    <col min="13570" max="13570" width="29.7265625" style="24" customWidth="1"/>
    <col min="13571" max="13571" width="8.7265625" style="24" customWidth="1"/>
    <col min="13572" max="13572" width="31.7265625" style="24" customWidth="1"/>
    <col min="13573" max="13574" width="9.1796875" style="24"/>
    <col min="13575" max="13575" width="9.1796875" style="24" customWidth="1"/>
    <col min="13576" max="13809" width="9.1796875" style="24"/>
    <col min="13810" max="13812" width="9.1796875" style="24" customWidth="1"/>
    <col min="13813" max="13816" width="3.1796875" style="24" customWidth="1"/>
    <col min="13817" max="13817" width="9.1796875" style="24" customWidth="1"/>
    <col min="13818" max="13821" width="2.7265625" style="24" customWidth="1"/>
    <col min="13822" max="13822" width="61.7265625" style="24" customWidth="1"/>
    <col min="13823" max="13825" width="7.7265625" style="24" customWidth="1"/>
    <col min="13826" max="13826" width="29.7265625" style="24" customWidth="1"/>
    <col min="13827" max="13827" width="8.7265625" style="24" customWidth="1"/>
    <col min="13828" max="13828" width="31.7265625" style="24" customWidth="1"/>
    <col min="13829" max="13830" width="9.1796875" style="24"/>
    <col min="13831" max="13831" width="9.1796875" style="24" customWidth="1"/>
    <col min="13832" max="14065" width="9.1796875" style="24"/>
    <col min="14066" max="14068" width="9.1796875" style="24" customWidth="1"/>
    <col min="14069" max="14072" width="3.1796875" style="24" customWidth="1"/>
    <col min="14073" max="14073" width="9.1796875" style="24" customWidth="1"/>
    <col min="14074" max="14077" width="2.7265625" style="24" customWidth="1"/>
    <col min="14078" max="14078" width="61.7265625" style="24" customWidth="1"/>
    <col min="14079" max="14081" width="7.7265625" style="24" customWidth="1"/>
    <col min="14082" max="14082" width="29.7265625" style="24" customWidth="1"/>
    <col min="14083" max="14083" width="8.7265625" style="24" customWidth="1"/>
    <col min="14084" max="14084" width="31.7265625" style="24" customWidth="1"/>
    <col min="14085" max="14086" width="9.1796875" style="24"/>
    <col min="14087" max="14087" width="9.1796875" style="24" customWidth="1"/>
    <col min="14088" max="14321" width="9.1796875" style="24"/>
    <col min="14322" max="14324" width="9.1796875" style="24" customWidth="1"/>
    <col min="14325" max="14328" width="3.1796875" style="24" customWidth="1"/>
    <col min="14329" max="14329" width="9.1796875" style="24" customWidth="1"/>
    <col min="14330" max="14333" width="2.7265625" style="24" customWidth="1"/>
    <col min="14334" max="14334" width="61.7265625" style="24" customWidth="1"/>
    <col min="14335" max="14337" width="7.7265625" style="24" customWidth="1"/>
    <col min="14338" max="14338" width="29.7265625" style="24" customWidth="1"/>
    <col min="14339" max="14339" width="8.7265625" style="24" customWidth="1"/>
    <col min="14340" max="14340" width="31.7265625" style="24" customWidth="1"/>
    <col min="14341" max="14342" width="9.1796875" style="24"/>
    <col min="14343" max="14343" width="9.1796875" style="24" customWidth="1"/>
    <col min="14344" max="14577" width="9.1796875" style="24"/>
    <col min="14578" max="14580" width="9.1796875" style="24" customWidth="1"/>
    <col min="14581" max="14584" width="3.1796875" style="24" customWidth="1"/>
    <col min="14585" max="14585" width="9.1796875" style="24" customWidth="1"/>
    <col min="14586" max="14589" width="2.7265625" style="24" customWidth="1"/>
    <col min="14590" max="14590" width="61.7265625" style="24" customWidth="1"/>
    <col min="14591" max="14593" width="7.7265625" style="24" customWidth="1"/>
    <col min="14594" max="14594" width="29.7265625" style="24" customWidth="1"/>
    <col min="14595" max="14595" width="8.7265625" style="24" customWidth="1"/>
    <col min="14596" max="14596" width="31.7265625" style="24" customWidth="1"/>
    <col min="14597" max="14598" width="9.1796875" style="24"/>
    <col min="14599" max="14599" width="9.1796875" style="24" customWidth="1"/>
    <col min="14600" max="14833" width="9.1796875" style="24"/>
    <col min="14834" max="14836" width="9.1796875" style="24" customWidth="1"/>
    <col min="14837" max="14840" width="3.1796875" style="24" customWidth="1"/>
    <col min="14841" max="14841" width="9.1796875" style="24" customWidth="1"/>
    <col min="14842" max="14845" width="2.7265625" style="24" customWidth="1"/>
    <col min="14846" max="14846" width="61.7265625" style="24" customWidth="1"/>
    <col min="14847" max="14849" width="7.7265625" style="24" customWidth="1"/>
    <col min="14850" max="14850" width="29.7265625" style="24" customWidth="1"/>
    <col min="14851" max="14851" width="8.7265625" style="24" customWidth="1"/>
    <col min="14852" max="14852" width="31.7265625" style="24" customWidth="1"/>
    <col min="14853" max="14854" width="9.1796875" style="24"/>
    <col min="14855" max="14855" width="9.1796875" style="24" customWidth="1"/>
    <col min="14856" max="15089" width="9.1796875" style="24"/>
    <col min="15090" max="15092" width="9.1796875" style="24" customWidth="1"/>
    <col min="15093" max="15096" width="3.1796875" style="24" customWidth="1"/>
    <col min="15097" max="15097" width="9.1796875" style="24" customWidth="1"/>
    <col min="15098" max="15101" width="2.7265625" style="24" customWidth="1"/>
    <col min="15102" max="15102" width="61.7265625" style="24" customWidth="1"/>
    <col min="15103" max="15105" width="7.7265625" style="24" customWidth="1"/>
    <col min="15106" max="15106" width="29.7265625" style="24" customWidth="1"/>
    <col min="15107" max="15107" width="8.7265625" style="24" customWidth="1"/>
    <col min="15108" max="15108" width="31.7265625" style="24" customWidth="1"/>
    <col min="15109" max="15110" width="9.1796875" style="24"/>
    <col min="15111" max="15111" width="9.1796875" style="24" customWidth="1"/>
    <col min="15112" max="15345" width="9.1796875" style="24"/>
    <col min="15346" max="15348" width="9.1796875" style="24" customWidth="1"/>
    <col min="15349" max="15352" width="3.1796875" style="24" customWidth="1"/>
    <col min="15353" max="15353" width="9.1796875" style="24" customWidth="1"/>
    <col min="15354" max="15357" width="2.7265625" style="24" customWidth="1"/>
    <col min="15358" max="15358" width="61.7265625" style="24" customWidth="1"/>
    <col min="15359" max="15361" width="7.7265625" style="24" customWidth="1"/>
    <col min="15362" max="15362" width="29.7265625" style="24" customWidth="1"/>
    <col min="15363" max="15363" width="8.7265625" style="24" customWidth="1"/>
    <col min="15364" max="15364" width="31.7265625" style="24" customWidth="1"/>
    <col min="15365" max="15366" width="9.1796875" style="24"/>
    <col min="15367" max="15367" width="9.1796875" style="24" customWidth="1"/>
    <col min="15368" max="15601" width="9.1796875" style="24"/>
    <col min="15602" max="15604" width="9.1796875" style="24" customWidth="1"/>
    <col min="15605" max="15608" width="3.1796875" style="24" customWidth="1"/>
    <col min="15609" max="15609" width="9.1796875" style="24" customWidth="1"/>
    <col min="15610" max="15613" width="2.7265625" style="24" customWidth="1"/>
    <col min="15614" max="15614" width="61.7265625" style="24" customWidth="1"/>
    <col min="15615" max="15617" width="7.7265625" style="24" customWidth="1"/>
    <col min="15618" max="15618" width="29.7265625" style="24" customWidth="1"/>
    <col min="15619" max="15619" width="8.7265625" style="24" customWidth="1"/>
    <col min="15620" max="15620" width="31.7265625" style="24" customWidth="1"/>
    <col min="15621" max="15622" width="9.1796875" style="24"/>
    <col min="15623" max="15623" width="9.1796875" style="24" customWidth="1"/>
    <col min="15624" max="15857" width="9.1796875" style="24"/>
    <col min="15858" max="15860" width="9.1796875" style="24" customWidth="1"/>
    <col min="15861" max="15864" width="3.1796875" style="24" customWidth="1"/>
    <col min="15865" max="15865" width="9.1796875" style="24" customWidth="1"/>
    <col min="15866" max="15869" width="2.7265625" style="24" customWidth="1"/>
    <col min="15870" max="15870" width="61.7265625" style="24" customWidth="1"/>
    <col min="15871" max="15873" width="7.7265625" style="24" customWidth="1"/>
    <col min="15874" max="15874" width="29.7265625" style="24" customWidth="1"/>
    <col min="15875" max="15875" width="8.7265625" style="24" customWidth="1"/>
    <col min="15876" max="15876" width="31.7265625" style="24" customWidth="1"/>
    <col min="15877" max="15878" width="9.1796875" style="24"/>
    <col min="15879" max="15879" width="9.1796875" style="24" customWidth="1"/>
    <col min="15880" max="16113" width="9.1796875" style="24"/>
    <col min="16114" max="16116" width="9.1796875" style="24" customWidth="1"/>
    <col min="16117" max="16120" width="3.1796875" style="24" customWidth="1"/>
    <col min="16121" max="16121" width="9.1796875" style="24" customWidth="1"/>
    <col min="16122" max="16125" width="2.7265625" style="24" customWidth="1"/>
    <col min="16126" max="16126" width="61.7265625" style="24" customWidth="1"/>
    <col min="16127" max="16129" width="7.7265625" style="24" customWidth="1"/>
    <col min="16130" max="16130" width="29.7265625" style="24" customWidth="1"/>
    <col min="16131" max="16131" width="8.7265625" style="24" customWidth="1"/>
    <col min="16132" max="16132" width="31.7265625" style="24" customWidth="1"/>
    <col min="16133" max="16134" width="9.1796875" style="24"/>
    <col min="16135" max="16135" width="9.1796875" style="24" customWidth="1"/>
    <col min="16136" max="16384" width="9.1796875" style="24"/>
  </cols>
  <sheetData>
    <row r="1" spans="1:48" ht="15.5" x14ac:dyDescent="0.25">
      <c r="D1" s="59" t="s">
        <v>805</v>
      </c>
      <c r="J1" s="175"/>
      <c r="K1" s="175"/>
      <c r="L1" s="175"/>
      <c r="M1" s="175"/>
      <c r="N1" s="78"/>
      <c r="O1" s="78"/>
      <c r="P1" s="79"/>
      <c r="Q1" s="80"/>
      <c r="R1" s="79"/>
      <c r="S1" s="80"/>
      <c r="T1" s="79"/>
      <c r="U1" s="80"/>
      <c r="V1" s="79"/>
      <c r="W1" s="78"/>
      <c r="X1" s="78"/>
      <c r="Y1" s="78"/>
      <c r="Z1" s="78"/>
      <c r="AA1" s="78"/>
      <c r="AB1" s="79"/>
      <c r="AC1" s="79"/>
      <c r="AD1" s="79"/>
      <c r="AE1" s="213"/>
      <c r="AF1" s="79"/>
      <c r="AG1" s="79"/>
      <c r="AH1" s="79"/>
      <c r="AI1" s="79"/>
      <c r="AJ1" s="79"/>
      <c r="AK1" s="79"/>
      <c r="AL1" s="79"/>
      <c r="AM1" s="79"/>
      <c r="AN1" s="79"/>
      <c r="AO1" s="79"/>
      <c r="AP1" s="79"/>
      <c r="AQ1" s="79"/>
    </row>
    <row r="2" spans="1:48" ht="16" thickBot="1" x14ac:dyDescent="0.3">
      <c r="D2" s="62" t="str">
        <f>LEFT(Country!B3,3)</f>
        <v>AUS</v>
      </c>
      <c r="J2" s="176"/>
      <c r="K2" s="176"/>
      <c r="L2" s="176"/>
      <c r="M2" s="176"/>
      <c r="N2" s="78"/>
      <c r="O2" s="78"/>
      <c r="P2" s="78"/>
      <c r="Q2" s="80"/>
      <c r="R2" s="80"/>
      <c r="S2" s="80"/>
      <c r="T2" s="78"/>
      <c r="U2" s="80"/>
      <c r="V2" s="78"/>
      <c r="W2" s="78"/>
      <c r="X2" s="78"/>
      <c r="Y2" s="78"/>
      <c r="Z2" s="78"/>
      <c r="AA2" s="78"/>
      <c r="AB2" s="78"/>
      <c r="AC2" s="78"/>
      <c r="AD2" s="78"/>
      <c r="AE2" s="78"/>
      <c r="AF2" s="78"/>
      <c r="AG2" s="78"/>
      <c r="AH2" s="81"/>
      <c r="AI2" s="82"/>
      <c r="AJ2" s="82"/>
      <c r="AK2" s="82"/>
      <c r="AL2" s="82"/>
      <c r="AM2" s="82"/>
      <c r="AN2" s="82"/>
      <c r="AO2" s="82"/>
      <c r="AP2" s="205"/>
      <c r="AQ2" s="83"/>
    </row>
    <row r="3" spans="1:48" ht="19.5" customHeight="1" thickBot="1" x14ac:dyDescent="0.3">
      <c r="D3" s="63"/>
      <c r="E3" s="54"/>
      <c r="F3" s="54"/>
      <c r="G3" s="54"/>
      <c r="H3" s="55"/>
      <c r="I3" s="162"/>
      <c r="J3" s="662" t="s">
        <v>242</v>
      </c>
      <c r="K3" s="662"/>
      <c r="L3" s="662"/>
      <c r="M3" s="662"/>
      <c r="N3" s="605" t="s">
        <v>879</v>
      </c>
      <c r="O3" s="605"/>
      <c r="P3" s="605"/>
      <c r="Q3" s="605"/>
      <c r="R3" s="605"/>
      <c r="S3" s="605"/>
      <c r="T3" s="605"/>
      <c r="U3" s="605"/>
      <c r="V3" s="605"/>
      <c r="W3" s="606"/>
      <c r="X3" s="621" t="s">
        <v>242</v>
      </c>
      <c r="Y3" s="622"/>
      <c r="Z3" s="622"/>
      <c r="AA3" s="623"/>
      <c r="AB3" s="610" t="s">
        <v>243</v>
      </c>
      <c r="AC3" s="611"/>
      <c r="AD3" s="611"/>
      <c r="AE3" s="611"/>
      <c r="AF3" s="611"/>
      <c r="AG3" s="611"/>
      <c r="AH3" s="611"/>
      <c r="AI3" s="611"/>
      <c r="AJ3" s="629"/>
      <c r="AK3" s="611"/>
      <c r="AL3" s="611"/>
      <c r="AM3" s="611"/>
      <c r="AN3" s="611"/>
      <c r="AO3" s="611"/>
      <c r="AP3" s="611"/>
      <c r="AQ3" s="612"/>
      <c r="AR3" s="189"/>
      <c r="AS3" s="602" t="s">
        <v>803</v>
      </c>
      <c r="AT3" s="603"/>
      <c r="AU3" s="603"/>
      <c r="AV3" s="604"/>
    </row>
    <row r="4" spans="1:48" ht="132.75" customHeight="1" thickBot="1" x14ac:dyDescent="0.3">
      <c r="A4" s="69" t="s">
        <v>303</v>
      </c>
      <c r="B4" s="29" t="s">
        <v>58</v>
      </c>
      <c r="C4" s="69" t="s">
        <v>23</v>
      </c>
      <c r="D4" s="576" t="s">
        <v>900</v>
      </c>
      <c r="E4" s="577"/>
      <c r="F4" s="577"/>
      <c r="G4" s="577"/>
      <c r="H4" s="578"/>
      <c r="I4" s="211" t="s">
        <v>1118</v>
      </c>
      <c r="J4" s="177"/>
      <c r="K4" s="177"/>
      <c r="L4" s="177"/>
      <c r="M4" s="178"/>
      <c r="N4" s="56" t="s">
        <v>244</v>
      </c>
      <c r="O4" s="64" t="s">
        <v>245</v>
      </c>
      <c r="P4" s="65" t="s">
        <v>1190</v>
      </c>
      <c r="Q4" s="64" t="s">
        <v>1201</v>
      </c>
      <c r="R4" s="351" t="s">
        <v>1191</v>
      </c>
      <c r="S4" s="352" t="s">
        <v>1192</v>
      </c>
      <c r="T4" s="352" t="s">
        <v>1108</v>
      </c>
      <c r="U4" s="352" t="s">
        <v>1193</v>
      </c>
      <c r="V4" s="229" t="s">
        <v>1194</v>
      </c>
      <c r="W4" s="66" t="s">
        <v>1195</v>
      </c>
      <c r="X4" s="84"/>
      <c r="Y4" s="85"/>
      <c r="Z4" s="64"/>
      <c r="AA4" s="84"/>
      <c r="AB4" s="57" t="s">
        <v>246</v>
      </c>
      <c r="AC4" s="68" t="s">
        <v>247</v>
      </c>
      <c r="AD4" s="68" t="s">
        <v>1191</v>
      </c>
      <c r="AE4" s="64" t="s">
        <v>1192</v>
      </c>
      <c r="AF4" s="86" t="s">
        <v>1196</v>
      </c>
      <c r="AG4" s="64" t="s">
        <v>248</v>
      </c>
      <c r="AH4" s="64" t="s">
        <v>1197</v>
      </c>
      <c r="AI4" s="64" t="s">
        <v>1198</v>
      </c>
      <c r="AJ4" s="64" t="s">
        <v>1192</v>
      </c>
      <c r="AK4" s="86" t="s">
        <v>1199</v>
      </c>
      <c r="AL4" s="64" t="s">
        <v>248</v>
      </c>
      <c r="AM4" s="64" t="s">
        <v>1197</v>
      </c>
      <c r="AN4" s="64" t="s">
        <v>1200</v>
      </c>
      <c r="AO4" s="64" t="s">
        <v>249</v>
      </c>
      <c r="AP4" s="64" t="s">
        <v>250</v>
      </c>
      <c r="AQ4" s="66" t="s">
        <v>251</v>
      </c>
      <c r="AR4" s="171"/>
      <c r="AS4" s="56"/>
      <c r="AT4" s="190"/>
      <c r="AU4" s="191"/>
      <c r="AV4" s="192"/>
    </row>
    <row r="5" spans="1:48" ht="48" customHeight="1" x14ac:dyDescent="0.25">
      <c r="D5" s="573" t="s">
        <v>664</v>
      </c>
      <c r="E5" s="579"/>
      <c r="F5" s="579"/>
      <c r="G5" s="579"/>
      <c r="H5" s="579"/>
      <c r="I5" s="161"/>
      <c r="J5" s="527"/>
      <c r="K5" s="528"/>
      <c r="L5" s="528"/>
      <c r="M5" s="529"/>
      <c r="N5" s="311"/>
      <c r="O5" s="153"/>
      <c r="P5" s="153"/>
      <c r="Q5" s="151"/>
      <c r="R5" s="153"/>
      <c r="S5" s="151"/>
      <c r="T5" s="153"/>
      <c r="U5" s="151"/>
      <c r="V5" s="151"/>
      <c r="W5" s="230"/>
      <c r="X5" s="447"/>
      <c r="Y5" s="151"/>
      <c r="Z5" s="151"/>
      <c r="AA5" s="448"/>
      <c r="AB5" s="360"/>
      <c r="AC5" s="358"/>
      <c r="AD5" s="151"/>
      <c r="AE5" s="151"/>
      <c r="AF5" s="231"/>
      <c r="AG5" s="298"/>
      <c r="AH5" s="156"/>
      <c r="AI5" s="156"/>
      <c r="AJ5" s="156"/>
      <c r="AK5" s="156"/>
      <c r="AL5" s="156"/>
      <c r="AM5" s="156"/>
      <c r="AN5" s="156"/>
      <c r="AO5" s="332"/>
      <c r="AP5" s="312"/>
      <c r="AQ5" s="55"/>
      <c r="AR5" s="189"/>
      <c r="AS5" s="182"/>
      <c r="AT5" s="174"/>
      <c r="AU5" s="174"/>
      <c r="AV5" s="196"/>
    </row>
    <row r="6" spans="1:48" ht="96.75" customHeight="1" x14ac:dyDescent="0.25">
      <c r="A6" s="123"/>
      <c r="B6" s="123"/>
      <c r="C6" s="123"/>
      <c r="D6" s="581" t="s">
        <v>1089</v>
      </c>
      <c r="E6" s="568"/>
      <c r="F6" s="568"/>
      <c r="G6" s="568"/>
      <c r="H6" s="568"/>
      <c r="I6" s="391"/>
      <c r="J6" s="530"/>
      <c r="K6" s="531"/>
      <c r="L6" s="531"/>
      <c r="M6" s="532"/>
      <c r="N6" s="313"/>
      <c r="O6" s="70"/>
      <c r="P6" s="70"/>
      <c r="Q6" s="152"/>
      <c r="R6" s="70"/>
      <c r="S6" s="152"/>
      <c r="T6" s="70"/>
      <c r="U6" s="314"/>
      <c r="V6" s="152"/>
      <c r="W6" s="233"/>
      <c r="X6" s="398"/>
      <c r="Y6" s="152"/>
      <c r="Z6" s="152"/>
      <c r="AA6" s="233"/>
      <c r="AB6" s="241"/>
      <c r="AC6" s="241"/>
      <c r="AD6" s="70"/>
      <c r="AE6" s="70"/>
      <c r="AF6" s="70"/>
      <c r="AG6" s="246"/>
      <c r="AH6" s="156"/>
      <c r="AI6" s="156"/>
      <c r="AJ6" s="156"/>
      <c r="AK6" s="156"/>
      <c r="AL6" s="156"/>
      <c r="AM6" s="156"/>
      <c r="AN6" s="156"/>
      <c r="AO6" s="312"/>
      <c r="AP6" s="312"/>
      <c r="AQ6" s="331"/>
      <c r="AR6" s="189"/>
      <c r="AS6" s="182"/>
      <c r="AT6" s="158"/>
      <c r="AU6" s="158"/>
      <c r="AV6" s="196"/>
    </row>
    <row r="7" spans="1:48" s="213" customFormat="1" ht="53.15" customHeight="1" x14ac:dyDescent="0.25">
      <c r="A7" s="106" t="str">
        <f t="shared" ref="A7:A8" si="0">MID(E7,FIND("(Q",E7)+1,6)</f>
        <v>Q8f.01</v>
      </c>
      <c r="B7" s="109" t="s">
        <v>535</v>
      </c>
      <c r="C7" s="109"/>
      <c r="D7" s="112"/>
      <c r="E7" s="582" t="s">
        <v>817</v>
      </c>
      <c r="F7" s="582"/>
      <c r="G7" s="582"/>
      <c r="H7" s="582"/>
      <c r="I7" s="390" t="s">
        <v>848</v>
      </c>
      <c r="J7" s="530"/>
      <c r="K7" s="531"/>
      <c r="L7" s="531"/>
      <c r="M7" s="532"/>
      <c r="N7" s="235" t="s">
        <v>0</v>
      </c>
      <c r="O7" s="429" t="s">
        <v>1189</v>
      </c>
      <c r="P7" s="429"/>
      <c r="Q7" s="429"/>
      <c r="R7" s="235"/>
      <c r="S7" s="235"/>
      <c r="T7" s="235"/>
      <c r="U7" s="235"/>
      <c r="V7" s="429" t="str">
        <f>IF(AND(T7="",R7="",P7="",N7=""),"",IF(AND(T7="",R7="", P7=""),N7,IF(AND(T7="", R7="",P7&lt;&gt;""),P7,IF(AND(T7="",R7&lt;&gt;""),R7,T7))))</f>
        <v/>
      </c>
      <c r="W7" s="236"/>
      <c r="X7" s="398"/>
      <c r="Y7" s="152"/>
      <c r="Z7" s="152"/>
      <c r="AA7" s="233"/>
      <c r="AB7" s="242"/>
      <c r="AC7" s="242"/>
      <c r="AD7" s="237"/>
      <c r="AE7" s="238"/>
      <c r="AF7" s="255" t="str">
        <f>IF(AND(AD7="",AB7=""),"",IF(AND(AD7="",AB7&lt;&gt;""),AB7,IF(AND(AD7="",AB7&lt;&gt;""),AB7,AD7)))</f>
        <v/>
      </c>
      <c r="AG7" s="255"/>
      <c r="AH7" s="239"/>
      <c r="AI7" s="239"/>
      <c r="AJ7" s="239"/>
      <c r="AK7" s="239" t="str">
        <f>IF(AND(AI7="",AG7="",AF7=""),"",IF(AND(AI7="",AG7=""),AF7,IF(AND(AI7="",AG7&lt;&gt;""),AG7,IF(AND(AI7="",AG7&lt;&gt;""),AG7,AI7))))</f>
        <v/>
      </c>
      <c r="AL7" s="239"/>
      <c r="AM7" s="239"/>
      <c r="AN7" s="239"/>
      <c r="AO7" s="315"/>
      <c r="AP7" s="315" t="str">
        <f>IF(AND(AN7="",AL7="",AK7=""),".",IF(AND(AN7="",AL7=""),AK7,IF(AND(AN7="",AL7&lt;&gt;""),AL7,IF(AND(AN7="",AL7&lt;&gt;""),AL7,AN7))))</f>
        <v>.</v>
      </c>
      <c r="AQ7" s="341"/>
      <c r="AR7" s="189"/>
      <c r="AS7" s="182"/>
      <c r="AT7" s="158"/>
      <c r="AU7" s="158"/>
      <c r="AV7" s="196"/>
    </row>
    <row r="8" spans="1:48" s="213" customFormat="1" ht="54" customHeight="1" x14ac:dyDescent="0.25">
      <c r="A8" s="106" t="str">
        <f t="shared" si="0"/>
        <v>Q8f.02</v>
      </c>
      <c r="B8" s="109" t="s">
        <v>535</v>
      </c>
      <c r="C8" s="109"/>
      <c r="D8" s="112"/>
      <c r="E8" s="582" t="s">
        <v>813</v>
      </c>
      <c r="F8" s="582"/>
      <c r="G8" s="582"/>
      <c r="H8" s="582"/>
      <c r="I8" s="160" t="s">
        <v>849</v>
      </c>
      <c r="J8" s="530"/>
      <c r="K8" s="531"/>
      <c r="L8" s="531"/>
      <c r="M8" s="532"/>
      <c r="N8" s="235" t="s">
        <v>0</v>
      </c>
      <c r="O8" s="429" t="s">
        <v>1189</v>
      </c>
      <c r="P8" s="429"/>
      <c r="Q8" s="429"/>
      <c r="R8" s="235"/>
      <c r="S8" s="316"/>
      <c r="T8" s="429"/>
      <c r="U8" s="301"/>
      <c r="V8" s="429" t="str">
        <f t="shared" ref="V8:V70" si="1">IF(AND(T8="",R8="",P8="",N8=""),"",IF(AND(T8="",R8="", P8=""),N8,IF(AND(T8="", R8="",P8&lt;&gt;""),P8,IF(AND(T8="",R8&lt;&gt;""),R8,T8))))</f>
        <v/>
      </c>
      <c r="W8" s="236"/>
      <c r="X8" s="398"/>
      <c r="Y8" s="152"/>
      <c r="Z8" s="152"/>
      <c r="AA8" s="233"/>
      <c r="AB8" s="242"/>
      <c r="AC8" s="242"/>
      <c r="AD8" s="237"/>
      <c r="AE8" s="238"/>
      <c r="AF8" s="255" t="str">
        <f t="shared" ref="AF8:AF73" si="2">IF(AND(AD8="",AB8=""),"",IF(AND(AD8="",AB8&lt;&gt;""),AB8,IF(AND(AD8="",AB8&lt;&gt;""),AB8,AD8)))</f>
        <v/>
      </c>
      <c r="AG8" s="255"/>
      <c r="AH8" s="239"/>
      <c r="AI8" s="239"/>
      <c r="AJ8" s="239"/>
      <c r="AK8" s="239" t="str">
        <f t="shared" ref="AK8:AK73" si="3">IF(AND(AI8="",AG8="",AF8=""),"",IF(AND(AI8="",AG8=""),AF8,IF(AND(AI8="",AG8&lt;&gt;""),AG8,IF(AND(AI8="",AG8&lt;&gt;""),AG8,AI8))))</f>
        <v/>
      </c>
      <c r="AL8" s="239"/>
      <c r="AM8" s="239"/>
      <c r="AN8" s="239"/>
      <c r="AO8" s="315"/>
      <c r="AP8" s="315" t="str">
        <f t="shared" ref="AP8:AP73" si="4">IF(AND(AN8="",AL8="",AK8=""),".",IF(AND(AN8="",AL8=""),AK8,IF(AND(AN8="",AL8&lt;&gt;""),AL8,IF(AND(AN8="",AL8&lt;&gt;""),AL8,AN8))))</f>
        <v>.</v>
      </c>
      <c r="AQ8" s="341"/>
      <c r="AR8" s="189"/>
      <c r="AS8" s="182"/>
      <c r="AT8" s="158"/>
      <c r="AU8" s="158"/>
      <c r="AV8" s="196"/>
    </row>
    <row r="9" spans="1:48" ht="22.5" x14ac:dyDescent="0.25">
      <c r="A9" s="103" t="str">
        <f>MID(E9,FIND("(Q",E9)+1,6)</f>
        <v>Q8f.03</v>
      </c>
      <c r="B9" s="104" t="s">
        <v>88</v>
      </c>
      <c r="C9" s="23" t="s">
        <v>872</v>
      </c>
      <c r="D9" s="31"/>
      <c r="E9" s="568" t="s">
        <v>665</v>
      </c>
      <c r="F9" s="568"/>
      <c r="G9" s="568"/>
      <c r="H9" s="568"/>
      <c r="I9" s="413" t="s">
        <v>1090</v>
      </c>
      <c r="J9" s="533"/>
      <c r="K9" s="534"/>
      <c r="L9" s="534"/>
      <c r="M9" s="535"/>
      <c r="N9" s="235" t="s">
        <v>20</v>
      </c>
      <c r="O9" s="429" t="str">
        <f t="shared" ref="O9:O16" si="5">IF(OR(B9="NI",B9="N"),"New question introduced in 2023 - Please answer this question for the year of the previous update in Column P",IF(B9="EC","Small changes were made to the question. Take extra care when validating the response in Column N. If necessary, please change your answer in Column P",""))</f>
        <v/>
      </c>
      <c r="P9" s="248"/>
      <c r="Q9" s="411"/>
      <c r="R9" s="235"/>
      <c r="S9" s="411"/>
      <c r="T9" s="235"/>
      <c r="U9" s="411"/>
      <c r="V9" s="411" t="str">
        <f t="shared" si="1"/>
        <v>yes</v>
      </c>
      <c r="W9" s="236"/>
      <c r="X9" s="398"/>
      <c r="Y9" s="152"/>
      <c r="Z9" s="152"/>
      <c r="AA9" s="233"/>
      <c r="AB9" s="242"/>
      <c r="AC9" s="242"/>
      <c r="AD9" s="237"/>
      <c r="AE9" s="237"/>
      <c r="AF9" s="238" t="str">
        <f t="shared" si="2"/>
        <v/>
      </c>
      <c r="AG9" s="255"/>
      <c r="AH9" s="239"/>
      <c r="AI9" s="239"/>
      <c r="AJ9" s="239"/>
      <c r="AK9" s="239" t="str">
        <f t="shared" si="3"/>
        <v/>
      </c>
      <c r="AL9" s="239"/>
      <c r="AM9" s="239"/>
      <c r="AN9" s="239"/>
      <c r="AO9" s="315"/>
      <c r="AP9" s="315" t="str">
        <f t="shared" si="4"/>
        <v>.</v>
      </c>
      <c r="AQ9" s="341"/>
      <c r="AR9" s="189"/>
      <c r="AS9" s="182"/>
      <c r="AT9" s="158"/>
      <c r="AU9" s="158"/>
      <c r="AV9" s="196"/>
    </row>
    <row r="10" spans="1:48" ht="115.5" customHeight="1" x14ac:dyDescent="0.25">
      <c r="A10" s="103" t="str">
        <f t="shared" ref="A10:A13" si="6">MID(E10,FIND("(Q",E10)+1,6)</f>
        <v>Q8f.04</v>
      </c>
      <c r="B10" s="104" t="s">
        <v>535</v>
      </c>
      <c r="C10" s="23"/>
      <c r="D10" s="31"/>
      <c r="E10" s="568" t="s">
        <v>666</v>
      </c>
      <c r="F10" s="568"/>
      <c r="G10" s="568"/>
      <c r="H10" s="568"/>
      <c r="I10" s="637" t="s">
        <v>1107</v>
      </c>
      <c r="J10" s="533"/>
      <c r="K10" s="534"/>
      <c r="L10" s="534"/>
      <c r="M10" s="535"/>
      <c r="N10" s="235" t="s">
        <v>0</v>
      </c>
      <c r="O10" s="429"/>
      <c r="P10" s="248"/>
      <c r="Q10" s="411"/>
      <c r="R10" s="235"/>
      <c r="S10" s="411"/>
      <c r="T10" s="235"/>
      <c r="U10" s="411"/>
      <c r="V10" s="411" t="str">
        <f t="shared" si="1"/>
        <v/>
      </c>
      <c r="W10" s="236"/>
      <c r="X10" s="398"/>
      <c r="Y10" s="152"/>
      <c r="Z10" s="152"/>
      <c r="AA10" s="233"/>
      <c r="AB10" s="242"/>
      <c r="AC10" s="242"/>
      <c r="AD10" s="237"/>
      <c r="AE10" s="237"/>
      <c r="AF10" s="238" t="str">
        <f t="shared" si="2"/>
        <v/>
      </c>
      <c r="AG10" s="255"/>
      <c r="AH10" s="239"/>
      <c r="AI10" s="239"/>
      <c r="AJ10" s="239"/>
      <c r="AK10" s="239" t="str">
        <f t="shared" si="3"/>
        <v/>
      </c>
      <c r="AL10" s="239"/>
      <c r="AM10" s="239"/>
      <c r="AN10" s="239"/>
      <c r="AO10" s="315"/>
      <c r="AP10" s="315" t="str">
        <f t="shared" si="4"/>
        <v>.</v>
      </c>
      <c r="AQ10" s="341"/>
      <c r="AR10" s="189"/>
      <c r="AS10" s="172"/>
      <c r="AT10" s="158"/>
      <c r="AU10" s="158"/>
      <c r="AV10" s="196"/>
    </row>
    <row r="11" spans="1:48" ht="65.150000000000006" customHeight="1" x14ac:dyDescent="0.25">
      <c r="A11" s="103" t="str">
        <f t="shared" si="6"/>
        <v>Q8f.05</v>
      </c>
      <c r="B11" s="104" t="s">
        <v>535</v>
      </c>
      <c r="C11" s="23"/>
      <c r="D11" s="31"/>
      <c r="E11" s="568" t="s">
        <v>667</v>
      </c>
      <c r="F11" s="568"/>
      <c r="G11" s="568"/>
      <c r="H11" s="568"/>
      <c r="I11" s="636"/>
      <c r="J11" s="533"/>
      <c r="K11" s="534"/>
      <c r="L11" s="534"/>
      <c r="M11" s="535"/>
      <c r="N11" s="235" t="s">
        <v>0</v>
      </c>
      <c r="O11" s="429"/>
      <c r="P11" s="248"/>
      <c r="Q11" s="411"/>
      <c r="R11" s="235"/>
      <c r="S11" s="411"/>
      <c r="T11" s="235"/>
      <c r="U11" s="411"/>
      <c r="V11" s="411" t="str">
        <f t="shared" si="1"/>
        <v/>
      </c>
      <c r="W11" s="236"/>
      <c r="X11" s="398"/>
      <c r="Y11" s="152"/>
      <c r="Z11" s="152"/>
      <c r="AA11" s="233"/>
      <c r="AB11" s="242"/>
      <c r="AC11" s="242"/>
      <c r="AD11" s="237"/>
      <c r="AE11" s="237"/>
      <c r="AF11" s="238" t="str">
        <f t="shared" si="2"/>
        <v/>
      </c>
      <c r="AG11" s="255"/>
      <c r="AH11" s="239"/>
      <c r="AI11" s="239"/>
      <c r="AJ11" s="239"/>
      <c r="AK11" s="239" t="str">
        <f t="shared" si="3"/>
        <v/>
      </c>
      <c r="AL11" s="239"/>
      <c r="AM11" s="239"/>
      <c r="AN11" s="239"/>
      <c r="AO11" s="315"/>
      <c r="AP11" s="315" t="str">
        <f t="shared" si="4"/>
        <v>.</v>
      </c>
      <c r="AQ11" s="341"/>
      <c r="AR11" s="189"/>
      <c r="AS11" s="172"/>
      <c r="AT11" s="158"/>
      <c r="AU11" s="158"/>
      <c r="AV11" s="196"/>
    </row>
    <row r="12" spans="1:48" ht="81.650000000000006" customHeight="1" x14ac:dyDescent="0.25">
      <c r="A12" s="103" t="str">
        <f t="shared" si="6"/>
        <v>Q8f.06</v>
      </c>
      <c r="B12" s="104" t="s">
        <v>88</v>
      </c>
      <c r="C12" s="38" t="s">
        <v>494</v>
      </c>
      <c r="D12" s="32"/>
      <c r="E12" s="568" t="s">
        <v>668</v>
      </c>
      <c r="F12" s="568"/>
      <c r="G12" s="568"/>
      <c r="H12" s="568"/>
      <c r="I12" s="636"/>
      <c r="J12" s="536"/>
      <c r="K12" s="537"/>
      <c r="L12" s="537"/>
      <c r="M12" s="497"/>
      <c r="N12" s="243" t="s">
        <v>1228</v>
      </c>
      <c r="O12" s="429" t="str">
        <f t="shared" si="5"/>
        <v/>
      </c>
      <c r="P12" s="248"/>
      <c r="Q12" s="411"/>
      <c r="R12" s="235"/>
      <c r="S12" s="411"/>
      <c r="T12" s="235"/>
      <c r="U12" s="411"/>
      <c r="V12" s="411" t="str">
        <f t="shared" si="1"/>
        <v>Real estate agent</v>
      </c>
      <c r="W12" s="236"/>
      <c r="X12" s="398"/>
      <c r="Y12" s="152"/>
      <c r="Z12" s="152"/>
      <c r="AA12" s="233"/>
      <c r="AB12" s="242"/>
      <c r="AC12" s="242"/>
      <c r="AD12" s="237"/>
      <c r="AE12" s="237"/>
      <c r="AF12" s="238" t="str">
        <f t="shared" si="2"/>
        <v/>
      </c>
      <c r="AG12" s="255"/>
      <c r="AH12" s="239"/>
      <c r="AI12" s="239"/>
      <c r="AJ12" s="239"/>
      <c r="AK12" s="239" t="str">
        <f t="shared" si="3"/>
        <v/>
      </c>
      <c r="AL12" s="239"/>
      <c r="AM12" s="239"/>
      <c r="AN12" s="239"/>
      <c r="AO12" s="315"/>
      <c r="AP12" s="315" t="str">
        <f t="shared" si="4"/>
        <v>.</v>
      </c>
      <c r="AQ12" s="341"/>
      <c r="AR12" s="189"/>
      <c r="AS12" s="172"/>
      <c r="AT12" s="158"/>
      <c r="AU12" s="158"/>
      <c r="AV12" s="196"/>
    </row>
    <row r="13" spans="1:48" ht="241.5" customHeight="1" x14ac:dyDescent="0.25">
      <c r="A13" s="103" t="str">
        <f t="shared" si="6"/>
        <v>Q8f.07</v>
      </c>
      <c r="B13" s="104" t="s">
        <v>535</v>
      </c>
      <c r="C13" s="38"/>
      <c r="D13" s="32"/>
      <c r="E13" s="568" t="s">
        <v>669</v>
      </c>
      <c r="F13" s="568"/>
      <c r="G13" s="568"/>
      <c r="H13" s="568"/>
      <c r="I13" s="414" t="s">
        <v>1091</v>
      </c>
      <c r="J13" s="536"/>
      <c r="K13" s="537"/>
      <c r="L13" s="537"/>
      <c r="M13" s="497"/>
      <c r="N13" s="235" t="s">
        <v>0</v>
      </c>
      <c r="O13" s="429" t="str">
        <f t="shared" si="5"/>
        <v>New question introduced in 2023 - Please answer this question for the year of the previous update in Column P</v>
      </c>
      <c r="P13" s="248"/>
      <c r="Q13" s="411"/>
      <c r="R13" s="235"/>
      <c r="S13" s="411"/>
      <c r="T13" s="235"/>
      <c r="U13" s="411"/>
      <c r="V13" s="411" t="str">
        <f t="shared" si="1"/>
        <v/>
      </c>
      <c r="W13" s="236"/>
      <c r="X13" s="398"/>
      <c r="Y13" s="152"/>
      <c r="Z13" s="152"/>
      <c r="AA13" s="233"/>
      <c r="AB13" s="242"/>
      <c r="AC13" s="242"/>
      <c r="AD13" s="237"/>
      <c r="AE13" s="237"/>
      <c r="AF13" s="238" t="str">
        <f t="shared" si="2"/>
        <v/>
      </c>
      <c r="AG13" s="255"/>
      <c r="AH13" s="239"/>
      <c r="AI13" s="239"/>
      <c r="AJ13" s="239"/>
      <c r="AK13" s="239" t="str">
        <f t="shared" si="3"/>
        <v/>
      </c>
      <c r="AL13" s="239"/>
      <c r="AM13" s="239"/>
      <c r="AN13" s="239"/>
      <c r="AO13" s="315"/>
      <c r="AP13" s="315" t="str">
        <f t="shared" si="4"/>
        <v>.</v>
      </c>
      <c r="AQ13" s="341"/>
      <c r="AR13" s="189"/>
      <c r="AS13" s="172"/>
      <c r="AT13" s="158"/>
      <c r="AU13" s="158"/>
      <c r="AV13" s="196"/>
    </row>
    <row r="14" spans="1:48" ht="85" customHeight="1" x14ac:dyDescent="0.25">
      <c r="A14" s="103" t="str">
        <f>MID(E14,FIND("(Q",E14)+1,6)</f>
        <v>Q8f.08</v>
      </c>
      <c r="B14" s="104" t="s">
        <v>88</v>
      </c>
      <c r="C14" s="38" t="s">
        <v>495</v>
      </c>
      <c r="D14" s="32"/>
      <c r="E14" s="568" t="s">
        <v>670</v>
      </c>
      <c r="F14" s="568"/>
      <c r="G14" s="568"/>
      <c r="H14" s="568"/>
      <c r="I14" s="636" t="s">
        <v>1062</v>
      </c>
      <c r="J14" s="530"/>
      <c r="K14" s="531"/>
      <c r="L14" s="531"/>
      <c r="M14" s="532"/>
      <c r="N14" s="235" t="s">
        <v>144</v>
      </c>
      <c r="O14" s="429" t="str">
        <f t="shared" si="5"/>
        <v/>
      </c>
      <c r="P14" s="248"/>
      <c r="Q14" s="411"/>
      <c r="R14" s="235"/>
      <c r="S14" s="411"/>
      <c r="T14" s="235"/>
      <c r="U14" s="411"/>
      <c r="V14" s="411" t="str">
        <f t="shared" si="1"/>
        <v>state level (for federal states)</v>
      </c>
      <c r="W14" s="236"/>
      <c r="X14" s="398"/>
      <c r="Y14" s="152"/>
      <c r="Z14" s="152"/>
      <c r="AA14" s="233"/>
      <c r="AB14" s="242"/>
      <c r="AC14" s="242"/>
      <c r="AD14" s="237"/>
      <c r="AE14" s="237"/>
      <c r="AF14" s="238" t="str">
        <f t="shared" si="2"/>
        <v/>
      </c>
      <c r="AG14" s="255"/>
      <c r="AH14" s="239"/>
      <c r="AI14" s="239"/>
      <c r="AJ14" s="239"/>
      <c r="AK14" s="239" t="str">
        <f t="shared" si="3"/>
        <v/>
      </c>
      <c r="AL14" s="239"/>
      <c r="AM14" s="239"/>
      <c r="AN14" s="239"/>
      <c r="AO14" s="315"/>
      <c r="AP14" s="315" t="str">
        <f t="shared" si="4"/>
        <v>.</v>
      </c>
      <c r="AQ14" s="341"/>
      <c r="AR14" s="189"/>
      <c r="AS14" s="172"/>
      <c r="AT14" s="158"/>
      <c r="AU14" s="158"/>
      <c r="AV14" s="196"/>
    </row>
    <row r="15" spans="1:48" ht="85" customHeight="1" x14ac:dyDescent="0.25">
      <c r="A15" s="103" t="str">
        <f>MID(E15,FIND("(Q",E15)+1,7)</f>
        <v>Q8f.08a</v>
      </c>
      <c r="B15" s="104" t="s">
        <v>535</v>
      </c>
      <c r="C15" s="38"/>
      <c r="D15" s="32"/>
      <c r="E15" s="566" t="s">
        <v>672</v>
      </c>
      <c r="F15" s="566"/>
      <c r="G15" s="566"/>
      <c r="H15" s="566"/>
      <c r="I15" s="636"/>
      <c r="J15" s="530"/>
      <c r="K15" s="531"/>
      <c r="L15" s="531"/>
      <c r="M15" s="532"/>
      <c r="N15" s="235" t="s">
        <v>0</v>
      </c>
      <c r="O15" s="429" t="str">
        <f t="shared" si="5"/>
        <v>New question introduced in 2023 - Please answer this question for the year of the previous update in Column P</v>
      </c>
      <c r="P15" s="248"/>
      <c r="Q15" s="248"/>
      <c r="R15" s="235"/>
      <c r="S15" s="248"/>
      <c r="T15" s="235"/>
      <c r="U15" s="248"/>
      <c r="V15" s="411" t="str">
        <f t="shared" si="1"/>
        <v/>
      </c>
      <c r="W15" s="236"/>
      <c r="X15" s="398"/>
      <c r="Y15" s="152"/>
      <c r="Z15" s="152"/>
      <c r="AA15" s="233"/>
      <c r="AB15" s="242"/>
      <c r="AC15" s="242"/>
      <c r="AD15" s="237"/>
      <c r="AE15" s="237"/>
      <c r="AF15" s="238" t="str">
        <f t="shared" si="2"/>
        <v/>
      </c>
      <c r="AG15" s="255"/>
      <c r="AH15" s="239"/>
      <c r="AI15" s="239"/>
      <c r="AJ15" s="239"/>
      <c r="AK15" s="239" t="str">
        <f t="shared" si="3"/>
        <v/>
      </c>
      <c r="AL15" s="239"/>
      <c r="AM15" s="239"/>
      <c r="AN15" s="239"/>
      <c r="AO15" s="315"/>
      <c r="AP15" s="315" t="str">
        <f t="shared" si="4"/>
        <v>.</v>
      </c>
      <c r="AQ15" s="341"/>
      <c r="AR15" s="189"/>
      <c r="AS15" s="172"/>
      <c r="AT15" s="158"/>
      <c r="AU15" s="158"/>
      <c r="AV15" s="196"/>
    </row>
    <row r="16" spans="1:48" ht="310.5" customHeight="1" x14ac:dyDescent="0.25">
      <c r="A16" s="103" t="str">
        <f>MID(E16,FIND("(Q",E16)+1,6)</f>
        <v>Q8f.09</v>
      </c>
      <c r="B16" s="104" t="s">
        <v>535</v>
      </c>
      <c r="C16" s="38"/>
      <c r="D16" s="32"/>
      <c r="E16" s="568" t="s">
        <v>671</v>
      </c>
      <c r="F16" s="568"/>
      <c r="G16" s="568"/>
      <c r="H16" s="568"/>
      <c r="I16" s="413" t="s">
        <v>1203</v>
      </c>
      <c r="J16" s="530"/>
      <c r="K16" s="531"/>
      <c r="L16" s="531"/>
      <c r="M16" s="532"/>
      <c r="N16" s="235" t="s">
        <v>0</v>
      </c>
      <c r="O16" s="429" t="str">
        <f t="shared" si="5"/>
        <v>New question introduced in 2023 - Please answer this question for the year of the previous update in Column P</v>
      </c>
      <c r="P16" s="248"/>
      <c r="Q16" s="248"/>
      <c r="R16" s="235"/>
      <c r="S16" s="248"/>
      <c r="T16" s="235"/>
      <c r="U16" s="248"/>
      <c r="V16" s="411" t="str">
        <f t="shared" si="1"/>
        <v/>
      </c>
      <c r="W16" s="236"/>
      <c r="X16" s="398"/>
      <c r="Y16" s="152"/>
      <c r="Z16" s="152"/>
      <c r="AA16" s="233"/>
      <c r="AB16" s="242"/>
      <c r="AC16" s="242"/>
      <c r="AD16" s="237"/>
      <c r="AE16" s="237"/>
      <c r="AF16" s="238" t="str">
        <f t="shared" si="2"/>
        <v/>
      </c>
      <c r="AG16" s="255"/>
      <c r="AH16" s="239"/>
      <c r="AI16" s="239"/>
      <c r="AJ16" s="239"/>
      <c r="AK16" s="239" t="str">
        <f t="shared" si="3"/>
        <v/>
      </c>
      <c r="AL16" s="239"/>
      <c r="AM16" s="239"/>
      <c r="AN16" s="239"/>
      <c r="AO16" s="315"/>
      <c r="AP16" s="315" t="str">
        <f t="shared" si="4"/>
        <v>.</v>
      </c>
      <c r="AQ16" s="341"/>
      <c r="AR16" s="189"/>
      <c r="AS16" s="172"/>
      <c r="AT16" s="158"/>
      <c r="AU16" s="158"/>
      <c r="AV16" s="196"/>
    </row>
    <row r="17" spans="1:48" ht="53.15" customHeight="1" x14ac:dyDescent="0.25">
      <c r="A17" s="123"/>
      <c r="B17" s="123"/>
      <c r="C17" s="123"/>
      <c r="D17" s="573" t="s">
        <v>673</v>
      </c>
      <c r="E17" s="579"/>
      <c r="F17" s="579"/>
      <c r="G17" s="579"/>
      <c r="H17" s="579"/>
      <c r="I17" s="406" t="s">
        <v>674</v>
      </c>
      <c r="J17" s="538"/>
      <c r="K17" s="539"/>
      <c r="L17" s="539"/>
      <c r="M17" s="540"/>
      <c r="N17" s="41"/>
      <c r="O17" s="41"/>
      <c r="P17" s="41"/>
      <c r="Q17" s="41"/>
      <c r="R17" s="41"/>
      <c r="S17" s="41"/>
      <c r="T17" s="41"/>
      <c r="U17" s="41"/>
      <c r="V17" s="157"/>
      <c r="W17" s="244"/>
      <c r="X17" s="398"/>
      <c r="Y17" s="152"/>
      <c r="Z17" s="152"/>
      <c r="AA17" s="233"/>
      <c r="AB17" s="368"/>
      <c r="AC17" s="359"/>
      <c r="AD17" s="156"/>
      <c r="AE17" s="156"/>
      <c r="AF17" s="156"/>
      <c r="AG17" s="246"/>
      <c r="AH17" s="156"/>
      <c r="AI17" s="156"/>
      <c r="AJ17" s="156"/>
      <c r="AK17" s="156"/>
      <c r="AL17" s="156"/>
      <c r="AM17" s="156"/>
      <c r="AN17" s="156"/>
      <c r="AO17" s="312"/>
      <c r="AP17" s="312"/>
      <c r="AQ17" s="331"/>
      <c r="AR17" s="193"/>
      <c r="AS17" s="172"/>
      <c r="AT17" s="158"/>
      <c r="AU17" s="158"/>
      <c r="AV17" s="196"/>
    </row>
    <row r="18" spans="1:48" ht="63" customHeight="1" x14ac:dyDescent="0.25">
      <c r="A18" s="123"/>
      <c r="B18" s="123"/>
      <c r="C18" s="123"/>
      <c r="D18" s="25" t="s">
        <v>0</v>
      </c>
      <c r="E18" s="568" t="s">
        <v>51</v>
      </c>
      <c r="F18" s="568"/>
      <c r="G18" s="568"/>
      <c r="H18" s="568"/>
      <c r="I18" s="638" t="s">
        <v>1074</v>
      </c>
      <c r="J18" s="541"/>
      <c r="K18" s="542"/>
      <c r="L18" s="542"/>
      <c r="M18" s="543"/>
      <c r="N18" s="317"/>
      <c r="O18" s="246"/>
      <c r="P18" s="246"/>
      <c r="Q18" s="246"/>
      <c r="R18" s="246"/>
      <c r="S18" s="246"/>
      <c r="T18" s="246"/>
      <c r="U18" s="246"/>
      <c r="V18" s="157"/>
      <c r="W18" s="72"/>
      <c r="X18" s="464"/>
      <c r="Y18" s="157"/>
      <c r="Z18" s="157"/>
      <c r="AA18" s="247"/>
      <c r="AB18" s="377"/>
      <c r="AC18" s="241"/>
      <c r="AD18" s="156"/>
      <c r="AE18" s="156"/>
      <c r="AF18" s="156"/>
      <c r="AG18" s="246"/>
      <c r="AH18" s="156"/>
      <c r="AI18" s="156"/>
      <c r="AJ18" s="156"/>
      <c r="AK18" s="156"/>
      <c r="AL18" s="156"/>
      <c r="AM18" s="156"/>
      <c r="AN18" s="156"/>
      <c r="AO18" s="312"/>
      <c r="AP18" s="312"/>
      <c r="AQ18" s="331"/>
      <c r="AR18" s="189"/>
      <c r="AS18" s="172"/>
      <c r="AT18" s="158"/>
      <c r="AU18" s="158"/>
      <c r="AV18" s="196"/>
    </row>
    <row r="19" spans="1:48" ht="63" customHeight="1" x14ac:dyDescent="0.25">
      <c r="A19" s="123" t="str">
        <f>MID(E$18,FIND("(Q",E$18)+1,7)&amp;"_1"</f>
        <v>Q8f.1.1_1</v>
      </c>
      <c r="B19" s="38" t="s">
        <v>59</v>
      </c>
      <c r="C19" s="123" t="s">
        <v>496</v>
      </c>
      <c r="D19" s="25" t="s">
        <v>0</v>
      </c>
      <c r="E19" s="33" t="s">
        <v>0</v>
      </c>
      <c r="F19" s="585" t="s">
        <v>52</v>
      </c>
      <c r="G19" s="585"/>
      <c r="H19" s="585"/>
      <c r="I19" s="638"/>
      <c r="J19" s="544"/>
      <c r="K19" s="545"/>
      <c r="L19" s="545"/>
      <c r="M19" s="492"/>
      <c r="N19" s="235" t="s">
        <v>219</v>
      </c>
      <c r="O19" s="624" t="s">
        <v>902</v>
      </c>
      <c r="P19" s="248"/>
      <c r="Q19" s="411"/>
      <c r="R19" s="235"/>
      <c r="S19" s="411"/>
      <c r="T19" s="235"/>
      <c r="U19" s="411"/>
      <c r="V19" s="411" t="str">
        <f t="shared" si="1"/>
        <v>exclusive right to perform the activity</v>
      </c>
      <c r="W19" s="236"/>
      <c r="X19" s="398"/>
      <c r="Y19" s="152"/>
      <c r="Z19" s="152"/>
      <c r="AA19" s="233"/>
      <c r="AB19" s="242"/>
      <c r="AC19" s="242"/>
      <c r="AD19" s="237"/>
      <c r="AE19" s="237"/>
      <c r="AF19" s="238" t="str">
        <f t="shared" si="2"/>
        <v/>
      </c>
      <c r="AG19" s="255"/>
      <c r="AH19" s="239"/>
      <c r="AI19" s="239"/>
      <c r="AJ19" s="239"/>
      <c r="AK19" s="239" t="str">
        <f t="shared" si="3"/>
        <v/>
      </c>
      <c r="AL19" s="239"/>
      <c r="AM19" s="239"/>
      <c r="AN19" s="239"/>
      <c r="AO19" s="315"/>
      <c r="AP19" s="315" t="str">
        <f t="shared" si="4"/>
        <v>.</v>
      </c>
      <c r="AQ19" s="341"/>
      <c r="AR19" s="189"/>
      <c r="AS19" s="172"/>
      <c r="AT19" s="158"/>
      <c r="AU19" s="158"/>
      <c r="AV19" s="196"/>
    </row>
    <row r="20" spans="1:48" ht="63" customHeight="1" x14ac:dyDescent="0.25">
      <c r="A20" s="123" t="str">
        <f>MID(E$18,FIND("(Q",E$18)+1,7)&amp;"_2"</f>
        <v>Q8f.1.1_2</v>
      </c>
      <c r="B20" s="38" t="s">
        <v>59</v>
      </c>
      <c r="C20" s="123" t="s">
        <v>497</v>
      </c>
      <c r="D20" s="25" t="s">
        <v>0</v>
      </c>
      <c r="E20" s="33" t="s">
        <v>0</v>
      </c>
      <c r="F20" s="33" t="s">
        <v>53</v>
      </c>
      <c r="G20" s="33"/>
      <c r="H20" s="33"/>
      <c r="I20" s="638"/>
      <c r="J20" s="544"/>
      <c r="K20" s="545"/>
      <c r="L20" s="545"/>
      <c r="M20" s="492"/>
      <c r="N20" s="235" t="s">
        <v>178</v>
      </c>
      <c r="O20" s="624"/>
      <c r="P20" s="248"/>
      <c r="Q20" s="411"/>
      <c r="R20" s="235"/>
      <c r="S20" s="411"/>
      <c r="T20" s="235"/>
      <c r="U20" s="411"/>
      <c r="V20" s="411" t="str">
        <f t="shared" si="1"/>
        <v>no exclusive right</v>
      </c>
      <c r="W20" s="236"/>
      <c r="X20" s="398"/>
      <c r="Y20" s="152"/>
      <c r="Z20" s="152"/>
      <c r="AA20" s="233"/>
      <c r="AB20" s="242"/>
      <c r="AC20" s="242"/>
      <c r="AD20" s="237"/>
      <c r="AE20" s="237"/>
      <c r="AF20" s="238" t="str">
        <f t="shared" si="2"/>
        <v/>
      </c>
      <c r="AG20" s="255"/>
      <c r="AH20" s="239"/>
      <c r="AI20" s="239"/>
      <c r="AJ20" s="239"/>
      <c r="AK20" s="239" t="str">
        <f t="shared" si="3"/>
        <v/>
      </c>
      <c r="AL20" s="239"/>
      <c r="AM20" s="239"/>
      <c r="AN20" s="239"/>
      <c r="AO20" s="315"/>
      <c r="AP20" s="315" t="str">
        <f t="shared" si="4"/>
        <v>.</v>
      </c>
      <c r="AQ20" s="341"/>
      <c r="AR20" s="189"/>
      <c r="AS20" s="172"/>
      <c r="AT20" s="158"/>
      <c r="AU20" s="158"/>
      <c r="AV20" s="196"/>
    </row>
    <row r="21" spans="1:48" ht="63" customHeight="1" x14ac:dyDescent="0.25">
      <c r="A21" s="123" t="str">
        <f>MID(E$18,FIND("(Q",E$18)+1,7)&amp;"_3"</f>
        <v>Q8f.1.1_3</v>
      </c>
      <c r="B21" s="38" t="s">
        <v>59</v>
      </c>
      <c r="C21" s="123" t="s">
        <v>498</v>
      </c>
      <c r="D21" s="25"/>
      <c r="E21" s="33"/>
      <c r="F21" s="585" t="s">
        <v>54</v>
      </c>
      <c r="G21" s="585"/>
      <c r="H21" s="585"/>
      <c r="I21" s="638"/>
      <c r="J21" s="544"/>
      <c r="K21" s="545"/>
      <c r="L21" s="545"/>
      <c r="M21" s="492"/>
      <c r="N21" s="235" t="s">
        <v>219</v>
      </c>
      <c r="O21" s="624"/>
      <c r="P21" s="248"/>
      <c r="Q21" s="411"/>
      <c r="R21" s="235"/>
      <c r="S21" s="411"/>
      <c r="T21" s="235"/>
      <c r="U21" s="411"/>
      <c r="V21" s="411" t="str">
        <f t="shared" si="1"/>
        <v>exclusive right to perform the activity</v>
      </c>
      <c r="W21" s="236"/>
      <c r="X21" s="398"/>
      <c r="Y21" s="152"/>
      <c r="Z21" s="152"/>
      <c r="AA21" s="233"/>
      <c r="AB21" s="242"/>
      <c r="AC21" s="242"/>
      <c r="AD21" s="237"/>
      <c r="AE21" s="237"/>
      <c r="AF21" s="238" t="str">
        <f t="shared" si="2"/>
        <v/>
      </c>
      <c r="AG21" s="255"/>
      <c r="AH21" s="239"/>
      <c r="AI21" s="239"/>
      <c r="AJ21" s="239"/>
      <c r="AK21" s="239" t="str">
        <f t="shared" si="3"/>
        <v/>
      </c>
      <c r="AL21" s="239"/>
      <c r="AM21" s="239"/>
      <c r="AN21" s="239"/>
      <c r="AO21" s="315"/>
      <c r="AP21" s="315" t="str">
        <f t="shared" si="4"/>
        <v>.</v>
      </c>
      <c r="AQ21" s="341"/>
      <c r="AR21" s="189"/>
      <c r="AS21" s="172"/>
      <c r="AT21" s="158"/>
      <c r="AU21" s="158"/>
      <c r="AV21" s="196"/>
    </row>
    <row r="22" spans="1:48" ht="87" customHeight="1" x14ac:dyDescent="0.25">
      <c r="A22" s="123" t="str">
        <f>MID(E$18,FIND("(Q",E$18)+1,7)&amp;"_4"</f>
        <v>Q8f.1.1_4</v>
      </c>
      <c r="B22" s="38" t="s">
        <v>59</v>
      </c>
      <c r="C22" s="123" t="s">
        <v>499</v>
      </c>
      <c r="D22" s="25" t="s">
        <v>0</v>
      </c>
      <c r="E22" s="33" t="s">
        <v>0</v>
      </c>
      <c r="F22" s="585" t="s">
        <v>675</v>
      </c>
      <c r="G22" s="585"/>
      <c r="H22" s="585"/>
      <c r="I22" s="638"/>
      <c r="J22" s="544"/>
      <c r="K22" s="545"/>
      <c r="L22" s="545"/>
      <c r="M22" s="492"/>
      <c r="N22" s="235" t="s">
        <v>178</v>
      </c>
      <c r="O22" s="624"/>
      <c r="P22" s="248"/>
      <c r="Q22" s="411"/>
      <c r="R22" s="235"/>
      <c r="S22" s="411"/>
      <c r="T22" s="235"/>
      <c r="U22" s="411"/>
      <c r="V22" s="411" t="str">
        <f t="shared" si="1"/>
        <v>no exclusive right</v>
      </c>
      <c r="W22" s="236"/>
      <c r="X22" s="398"/>
      <c r="Y22" s="152"/>
      <c r="Z22" s="152"/>
      <c r="AA22" s="233"/>
      <c r="AB22" s="242"/>
      <c r="AC22" s="242"/>
      <c r="AD22" s="237"/>
      <c r="AE22" s="237"/>
      <c r="AF22" s="238" t="str">
        <f t="shared" si="2"/>
        <v/>
      </c>
      <c r="AG22" s="255"/>
      <c r="AH22" s="239"/>
      <c r="AI22" s="239"/>
      <c r="AJ22" s="239"/>
      <c r="AK22" s="239" t="str">
        <f t="shared" si="3"/>
        <v/>
      </c>
      <c r="AL22" s="239"/>
      <c r="AM22" s="239"/>
      <c r="AN22" s="239"/>
      <c r="AO22" s="315"/>
      <c r="AP22" s="315" t="str">
        <f t="shared" si="4"/>
        <v>.</v>
      </c>
      <c r="AQ22" s="341"/>
      <c r="AR22" s="189"/>
      <c r="AS22" s="172"/>
      <c r="AT22" s="158"/>
      <c r="AU22" s="158"/>
      <c r="AV22" s="196"/>
    </row>
    <row r="23" spans="1:48" ht="88" customHeight="1" x14ac:dyDescent="0.25">
      <c r="A23" s="123" t="str">
        <f>MID(E$18,FIND("(Q",E$18)+1,7)&amp;"_5"</f>
        <v>Q8f.1.1_5</v>
      </c>
      <c r="B23" s="38" t="s">
        <v>59</v>
      </c>
      <c r="C23" s="123" t="s">
        <v>500</v>
      </c>
      <c r="D23" s="25" t="s">
        <v>0</v>
      </c>
      <c r="E23" s="33" t="s">
        <v>0</v>
      </c>
      <c r="F23" s="33" t="s">
        <v>55</v>
      </c>
      <c r="G23" s="33"/>
      <c r="H23" s="440"/>
      <c r="I23" s="638"/>
      <c r="J23" s="544"/>
      <c r="K23" s="545"/>
      <c r="L23" s="545"/>
      <c r="M23" s="492"/>
      <c r="N23" s="235" t="s">
        <v>178</v>
      </c>
      <c r="O23" s="624"/>
      <c r="P23" s="248"/>
      <c r="Q23" s="411"/>
      <c r="R23" s="235"/>
      <c r="S23" s="411"/>
      <c r="T23" s="235"/>
      <c r="U23" s="411"/>
      <c r="V23" s="411" t="str">
        <f t="shared" si="1"/>
        <v>no exclusive right</v>
      </c>
      <c r="W23" s="236"/>
      <c r="X23" s="398"/>
      <c r="Y23" s="152"/>
      <c r="Z23" s="152"/>
      <c r="AA23" s="233"/>
      <c r="AB23" s="242"/>
      <c r="AC23" s="242"/>
      <c r="AD23" s="237"/>
      <c r="AE23" s="237"/>
      <c r="AF23" s="238" t="str">
        <f t="shared" si="2"/>
        <v/>
      </c>
      <c r="AG23" s="255"/>
      <c r="AH23" s="239"/>
      <c r="AI23" s="239"/>
      <c r="AJ23" s="239"/>
      <c r="AK23" s="239" t="str">
        <f t="shared" si="3"/>
        <v/>
      </c>
      <c r="AL23" s="239"/>
      <c r="AM23" s="239"/>
      <c r="AN23" s="239"/>
      <c r="AO23" s="315"/>
      <c r="AP23" s="315" t="str">
        <f t="shared" si="4"/>
        <v>.</v>
      </c>
      <c r="AQ23" s="341"/>
      <c r="AR23" s="189"/>
      <c r="AS23" s="172"/>
      <c r="AT23" s="158"/>
      <c r="AU23" s="158"/>
      <c r="AV23" s="196"/>
    </row>
    <row r="24" spans="1:48" ht="30.65" customHeight="1" x14ac:dyDescent="0.25">
      <c r="A24" s="123" t="str">
        <f>MID(E$18,FIND("(Q",E$18)+1,7)&amp;"_6"</f>
        <v>Q8f.1.1_6</v>
      </c>
      <c r="B24" s="38" t="s">
        <v>59</v>
      </c>
      <c r="C24" s="123" t="s">
        <v>501</v>
      </c>
      <c r="D24" s="25"/>
      <c r="E24" s="33"/>
      <c r="F24" s="585" t="s">
        <v>544</v>
      </c>
      <c r="G24" s="585"/>
      <c r="H24" s="585"/>
      <c r="I24" s="646" t="s">
        <v>1039</v>
      </c>
      <c r="J24" s="544"/>
      <c r="K24" s="545"/>
      <c r="L24" s="545"/>
      <c r="M24" s="492"/>
      <c r="N24" s="235" t="s">
        <v>1209</v>
      </c>
      <c r="O24" s="429" t="str">
        <f t="shared" ref="O24:O40" si="7">IF(OR(B24="NI",B24="N"),"New question introduced in 2023 - Please answer this question for the year of the previous update in Column P",IF(B24="EC","Small changes were made to the question. Take extra care when validating the response in Column N. If necessary, please change your answer in Column P",""))</f>
        <v/>
      </c>
      <c r="P24" s="248"/>
      <c r="Q24" s="411"/>
      <c r="R24" s="235"/>
      <c r="S24" s="411"/>
      <c r="T24" s="235"/>
      <c r="U24" s="411"/>
      <c r="V24" s="411" t="str">
        <f t="shared" si="1"/>
        <v>.</v>
      </c>
      <c r="W24" s="236"/>
      <c r="X24" s="398"/>
      <c r="Y24" s="152"/>
      <c r="Z24" s="152"/>
      <c r="AA24" s="233"/>
      <c r="AB24" s="242"/>
      <c r="AC24" s="242"/>
      <c r="AD24" s="237"/>
      <c r="AE24" s="237"/>
      <c r="AF24" s="238" t="str">
        <f t="shared" si="2"/>
        <v/>
      </c>
      <c r="AG24" s="255"/>
      <c r="AH24" s="239"/>
      <c r="AI24" s="239"/>
      <c r="AJ24" s="239"/>
      <c r="AK24" s="239" t="str">
        <f t="shared" si="3"/>
        <v/>
      </c>
      <c r="AL24" s="239"/>
      <c r="AM24" s="239"/>
      <c r="AN24" s="239"/>
      <c r="AO24" s="315"/>
      <c r="AP24" s="315" t="str">
        <f t="shared" si="4"/>
        <v>.</v>
      </c>
      <c r="AQ24" s="341"/>
      <c r="AR24" s="189"/>
      <c r="AS24" s="172"/>
      <c r="AT24" s="158"/>
      <c r="AU24" s="158"/>
      <c r="AV24" s="196"/>
    </row>
    <row r="25" spans="1:48" ht="32.15" customHeight="1" x14ac:dyDescent="0.25">
      <c r="A25" s="123" t="str">
        <f>MID(E$18,FIND("(Q",E$18)+1,7)&amp;"_7"</f>
        <v>Q8f.1.1_7</v>
      </c>
      <c r="B25" s="38" t="s">
        <v>60</v>
      </c>
      <c r="C25" s="123"/>
      <c r="D25" s="25"/>
      <c r="E25" s="33"/>
      <c r="F25" s="585" t="s">
        <v>534</v>
      </c>
      <c r="G25" s="585"/>
      <c r="H25" s="585"/>
      <c r="I25" s="646"/>
      <c r="J25" s="544"/>
      <c r="K25" s="545"/>
      <c r="L25" s="545"/>
      <c r="M25" s="492"/>
      <c r="N25" s="235" t="s">
        <v>0</v>
      </c>
      <c r="O25" s="429" t="str">
        <f t="shared" si="7"/>
        <v>New question introduced in 2023 - Please answer this question for the year of the previous update in Column P</v>
      </c>
      <c r="P25" s="248"/>
      <c r="Q25" s="411"/>
      <c r="R25" s="235"/>
      <c r="S25" s="411"/>
      <c r="T25" s="235"/>
      <c r="U25" s="411"/>
      <c r="V25" s="411" t="str">
        <f t="shared" si="1"/>
        <v/>
      </c>
      <c r="W25" s="236"/>
      <c r="X25" s="398"/>
      <c r="Y25" s="152"/>
      <c r="Z25" s="152"/>
      <c r="AA25" s="233"/>
      <c r="AB25" s="242"/>
      <c r="AC25" s="242"/>
      <c r="AD25" s="237"/>
      <c r="AE25" s="237"/>
      <c r="AF25" s="238" t="str">
        <f t="shared" si="2"/>
        <v/>
      </c>
      <c r="AG25" s="255"/>
      <c r="AH25" s="239"/>
      <c r="AI25" s="239"/>
      <c r="AJ25" s="239"/>
      <c r="AK25" s="239" t="str">
        <f t="shared" si="3"/>
        <v/>
      </c>
      <c r="AL25" s="239"/>
      <c r="AM25" s="239"/>
      <c r="AN25" s="239"/>
      <c r="AO25" s="315"/>
      <c r="AP25" s="315" t="str">
        <f t="shared" si="4"/>
        <v>.</v>
      </c>
      <c r="AQ25" s="341"/>
      <c r="AR25" s="189"/>
      <c r="AS25" s="172"/>
      <c r="AT25" s="158"/>
      <c r="AU25" s="158"/>
      <c r="AV25" s="196"/>
    </row>
    <row r="26" spans="1:48" ht="32.15" customHeight="1" x14ac:dyDescent="0.25">
      <c r="A26" s="123" t="str">
        <f>MID(E$18,FIND("(Q",E$18)+1,7)&amp;"_8"</f>
        <v>Q8f.1.1_8</v>
      </c>
      <c r="B26" s="38" t="s">
        <v>60</v>
      </c>
      <c r="C26" s="123"/>
      <c r="D26" s="25"/>
      <c r="E26" s="33"/>
      <c r="F26" s="585" t="s">
        <v>545</v>
      </c>
      <c r="G26" s="585"/>
      <c r="H26" s="585"/>
      <c r="I26" s="646"/>
      <c r="J26" s="544"/>
      <c r="K26" s="545"/>
      <c r="L26" s="545"/>
      <c r="M26" s="492"/>
      <c r="N26" s="235" t="s">
        <v>0</v>
      </c>
      <c r="O26" s="429" t="str">
        <f t="shared" si="7"/>
        <v>New question introduced in 2023 - Please answer this question for the year of the previous update in Column P</v>
      </c>
      <c r="P26" s="248"/>
      <c r="Q26" s="411"/>
      <c r="R26" s="235"/>
      <c r="S26" s="411"/>
      <c r="T26" s="235"/>
      <c r="U26" s="411"/>
      <c r="V26" s="411" t="str">
        <f t="shared" si="1"/>
        <v/>
      </c>
      <c r="W26" s="236"/>
      <c r="X26" s="398"/>
      <c r="Y26" s="152"/>
      <c r="Z26" s="152"/>
      <c r="AA26" s="233"/>
      <c r="AB26" s="242"/>
      <c r="AC26" s="242"/>
      <c r="AD26" s="237"/>
      <c r="AE26" s="237"/>
      <c r="AF26" s="238" t="str">
        <f t="shared" si="2"/>
        <v/>
      </c>
      <c r="AG26" s="255"/>
      <c r="AH26" s="239"/>
      <c r="AI26" s="239"/>
      <c r="AJ26" s="239"/>
      <c r="AK26" s="239" t="str">
        <f t="shared" si="3"/>
        <v/>
      </c>
      <c r="AL26" s="239"/>
      <c r="AM26" s="239"/>
      <c r="AN26" s="239"/>
      <c r="AO26" s="315"/>
      <c r="AP26" s="315" t="str">
        <f t="shared" si="4"/>
        <v>.</v>
      </c>
      <c r="AQ26" s="341"/>
      <c r="AR26" s="189"/>
      <c r="AS26" s="172"/>
      <c r="AT26" s="158"/>
      <c r="AU26" s="158"/>
      <c r="AV26" s="196"/>
    </row>
    <row r="27" spans="1:48" ht="35.15" customHeight="1" x14ac:dyDescent="0.25">
      <c r="A27" s="123" t="str">
        <f>MID(E$18,FIND("(Q",E$18)+1,7)&amp;"_9"</f>
        <v>Q8f.1.1_9</v>
      </c>
      <c r="B27" s="38" t="s">
        <v>60</v>
      </c>
      <c r="C27" s="123"/>
      <c r="D27" s="25"/>
      <c r="E27" s="33"/>
      <c r="F27" s="585" t="s">
        <v>546</v>
      </c>
      <c r="G27" s="585"/>
      <c r="H27" s="585"/>
      <c r="I27" s="646"/>
      <c r="J27" s="544"/>
      <c r="K27" s="545"/>
      <c r="L27" s="545"/>
      <c r="M27" s="492"/>
      <c r="N27" s="235" t="s">
        <v>0</v>
      </c>
      <c r="O27" s="429" t="str">
        <f t="shared" si="7"/>
        <v>New question introduced in 2023 - Please answer this question for the year of the previous update in Column P</v>
      </c>
      <c r="P27" s="248"/>
      <c r="Q27" s="411"/>
      <c r="R27" s="235"/>
      <c r="S27" s="411"/>
      <c r="T27" s="235"/>
      <c r="U27" s="411"/>
      <c r="V27" s="411" t="str">
        <f t="shared" si="1"/>
        <v/>
      </c>
      <c r="W27" s="236"/>
      <c r="X27" s="398"/>
      <c r="Y27" s="152"/>
      <c r="Z27" s="152"/>
      <c r="AA27" s="233"/>
      <c r="AB27" s="242"/>
      <c r="AC27" s="242"/>
      <c r="AD27" s="237"/>
      <c r="AE27" s="237"/>
      <c r="AF27" s="238" t="str">
        <f t="shared" si="2"/>
        <v/>
      </c>
      <c r="AG27" s="255"/>
      <c r="AH27" s="239"/>
      <c r="AI27" s="239"/>
      <c r="AJ27" s="239"/>
      <c r="AK27" s="239" t="str">
        <f t="shared" si="3"/>
        <v/>
      </c>
      <c r="AL27" s="239"/>
      <c r="AM27" s="239"/>
      <c r="AN27" s="239"/>
      <c r="AO27" s="315"/>
      <c r="AP27" s="315" t="str">
        <f t="shared" si="4"/>
        <v>.</v>
      </c>
      <c r="AQ27" s="341"/>
      <c r="AR27" s="189"/>
      <c r="AS27" s="172"/>
      <c r="AT27" s="158"/>
      <c r="AU27" s="158"/>
      <c r="AV27" s="196"/>
    </row>
    <row r="28" spans="1:48" ht="30.75" customHeight="1" x14ac:dyDescent="0.25">
      <c r="A28" s="38" t="str">
        <f>MID(E28,FIND("(Q",E28)+1,8)</f>
        <v>Q8f.1.1a</v>
      </c>
      <c r="B28" s="38" t="s">
        <v>88</v>
      </c>
      <c r="C28" s="38" t="s">
        <v>502</v>
      </c>
      <c r="D28" s="25"/>
      <c r="E28" s="566" t="s">
        <v>676</v>
      </c>
      <c r="F28" s="566"/>
      <c r="G28" s="566"/>
      <c r="H28" s="566"/>
      <c r="I28" s="415" t="s">
        <v>861</v>
      </c>
      <c r="J28" s="544"/>
      <c r="K28" s="545"/>
      <c r="L28" s="545"/>
      <c r="M28" s="492"/>
      <c r="N28" s="235" t="s">
        <v>1209</v>
      </c>
      <c r="O28" s="429" t="str">
        <f t="shared" si="7"/>
        <v/>
      </c>
      <c r="P28" s="248"/>
      <c r="Q28" s="411"/>
      <c r="R28" s="235"/>
      <c r="S28" s="411"/>
      <c r="T28" s="235"/>
      <c r="U28" s="411"/>
      <c r="V28" s="411" t="str">
        <f t="shared" si="1"/>
        <v>.</v>
      </c>
      <c r="W28" s="236"/>
      <c r="X28" s="398"/>
      <c r="Y28" s="152"/>
      <c r="Z28" s="152"/>
      <c r="AA28" s="233"/>
      <c r="AB28" s="242"/>
      <c r="AC28" s="242"/>
      <c r="AD28" s="237"/>
      <c r="AE28" s="237"/>
      <c r="AF28" s="238" t="str">
        <f t="shared" si="2"/>
        <v/>
      </c>
      <c r="AG28" s="255"/>
      <c r="AH28" s="239"/>
      <c r="AI28" s="239"/>
      <c r="AJ28" s="239"/>
      <c r="AK28" s="239" t="str">
        <f t="shared" si="3"/>
        <v/>
      </c>
      <c r="AL28" s="239"/>
      <c r="AM28" s="239"/>
      <c r="AN28" s="239"/>
      <c r="AO28" s="315"/>
      <c r="AP28" s="315" t="str">
        <f t="shared" si="4"/>
        <v>.</v>
      </c>
      <c r="AQ28" s="341"/>
      <c r="AR28" s="189"/>
      <c r="AS28" s="172"/>
      <c r="AT28" s="158"/>
      <c r="AU28" s="158"/>
      <c r="AV28" s="196"/>
    </row>
    <row r="29" spans="1:48" ht="98.25" customHeight="1" x14ac:dyDescent="0.25">
      <c r="A29" s="38" t="str">
        <f>MID(E29,FIND("(Q",E29)+1,7)</f>
        <v>Q8f.1.2</v>
      </c>
      <c r="B29" s="38" t="s">
        <v>59</v>
      </c>
      <c r="C29" s="23" t="s">
        <v>503</v>
      </c>
      <c r="D29" s="25"/>
      <c r="E29" s="568" t="s">
        <v>845</v>
      </c>
      <c r="F29" s="568"/>
      <c r="G29" s="568"/>
      <c r="H29" s="568"/>
      <c r="I29" s="433" t="s">
        <v>1040</v>
      </c>
      <c r="J29" s="544"/>
      <c r="K29" s="545"/>
      <c r="L29" s="545"/>
      <c r="M29" s="492"/>
      <c r="N29" s="235" t="s">
        <v>20</v>
      </c>
      <c r="O29" s="429" t="str">
        <f t="shared" si="7"/>
        <v/>
      </c>
      <c r="P29" s="248"/>
      <c r="Q29" s="411"/>
      <c r="R29" s="235"/>
      <c r="S29" s="411"/>
      <c r="T29" s="235"/>
      <c r="U29" s="411"/>
      <c r="V29" s="411" t="str">
        <f t="shared" si="1"/>
        <v>yes</v>
      </c>
      <c r="W29" s="236"/>
      <c r="X29" s="398"/>
      <c r="Y29" s="152"/>
      <c r="Z29" s="152"/>
      <c r="AA29" s="233"/>
      <c r="AB29" s="242"/>
      <c r="AC29" s="242"/>
      <c r="AD29" s="237"/>
      <c r="AE29" s="237"/>
      <c r="AF29" s="238" t="str">
        <f t="shared" si="2"/>
        <v/>
      </c>
      <c r="AG29" s="255"/>
      <c r="AH29" s="239"/>
      <c r="AI29" s="239"/>
      <c r="AJ29" s="239"/>
      <c r="AK29" s="239" t="str">
        <f t="shared" si="3"/>
        <v/>
      </c>
      <c r="AL29" s="239"/>
      <c r="AM29" s="239"/>
      <c r="AN29" s="239"/>
      <c r="AO29" s="315"/>
      <c r="AP29" s="315" t="str">
        <f t="shared" si="4"/>
        <v>.</v>
      </c>
      <c r="AQ29" s="341"/>
      <c r="AR29" s="189"/>
      <c r="AS29" s="172"/>
      <c r="AT29" s="158"/>
      <c r="AU29" s="158"/>
      <c r="AV29" s="196"/>
    </row>
    <row r="30" spans="1:48" ht="33.65" customHeight="1" x14ac:dyDescent="0.25">
      <c r="A30" s="38" t="str">
        <f>MID(E30,FIND("(Q",E30)+1,8)</f>
        <v>Q8f.1.2a</v>
      </c>
      <c r="B30" s="38" t="s">
        <v>88</v>
      </c>
      <c r="C30" s="23" t="s">
        <v>504</v>
      </c>
      <c r="D30" s="25"/>
      <c r="E30" s="566" t="s">
        <v>677</v>
      </c>
      <c r="F30" s="566"/>
      <c r="G30" s="566"/>
      <c r="H30" s="566"/>
      <c r="I30" s="415" t="s">
        <v>862</v>
      </c>
      <c r="J30" s="544"/>
      <c r="K30" s="545"/>
      <c r="L30" s="545"/>
      <c r="M30" s="492"/>
      <c r="N30" s="235" t="s">
        <v>1209</v>
      </c>
      <c r="O30" s="429" t="str">
        <f t="shared" si="7"/>
        <v/>
      </c>
      <c r="P30" s="248"/>
      <c r="Q30" s="411"/>
      <c r="R30" s="235"/>
      <c r="S30" s="411"/>
      <c r="T30" s="235"/>
      <c r="U30" s="411"/>
      <c r="V30" s="411" t="str">
        <f t="shared" si="1"/>
        <v>.</v>
      </c>
      <c r="W30" s="236"/>
      <c r="X30" s="398"/>
      <c r="Y30" s="152"/>
      <c r="Z30" s="152"/>
      <c r="AA30" s="233"/>
      <c r="AB30" s="242"/>
      <c r="AC30" s="242"/>
      <c r="AD30" s="237"/>
      <c r="AE30" s="237"/>
      <c r="AF30" s="238" t="str">
        <f t="shared" si="2"/>
        <v/>
      </c>
      <c r="AG30" s="255"/>
      <c r="AH30" s="239"/>
      <c r="AI30" s="239"/>
      <c r="AJ30" s="239"/>
      <c r="AK30" s="239" t="str">
        <f t="shared" si="3"/>
        <v/>
      </c>
      <c r="AL30" s="239"/>
      <c r="AM30" s="239"/>
      <c r="AN30" s="239"/>
      <c r="AO30" s="315"/>
      <c r="AP30" s="315" t="str">
        <f t="shared" si="4"/>
        <v>.</v>
      </c>
      <c r="AQ30" s="341"/>
      <c r="AR30" s="189"/>
      <c r="AS30" s="172"/>
      <c r="AT30" s="158"/>
      <c r="AU30" s="158"/>
      <c r="AV30" s="196"/>
    </row>
    <row r="31" spans="1:48" ht="77.150000000000006" customHeight="1" x14ac:dyDescent="0.25">
      <c r="A31" s="38" t="str">
        <f>MID(E31,FIND("(Q",E31)+1,7)</f>
        <v>Q8f.1.3</v>
      </c>
      <c r="B31" s="38" t="s">
        <v>535</v>
      </c>
      <c r="C31" s="23"/>
      <c r="D31" s="25"/>
      <c r="E31" s="568" t="s">
        <v>846</v>
      </c>
      <c r="F31" s="568"/>
      <c r="G31" s="568"/>
      <c r="H31" s="568"/>
      <c r="I31" s="434" t="s">
        <v>1041</v>
      </c>
      <c r="J31" s="544"/>
      <c r="K31" s="545"/>
      <c r="L31" s="545"/>
      <c r="M31" s="492"/>
      <c r="N31" s="235" t="s">
        <v>0</v>
      </c>
      <c r="O31" s="429" t="str">
        <f t="shared" si="7"/>
        <v>New question introduced in 2023 - Please answer this question for the year of the previous update in Column P</v>
      </c>
      <c r="P31" s="248"/>
      <c r="Q31" s="248"/>
      <c r="R31" s="235"/>
      <c r="S31" s="248"/>
      <c r="T31" s="235"/>
      <c r="U31" s="248"/>
      <c r="V31" s="411" t="str">
        <f t="shared" si="1"/>
        <v/>
      </c>
      <c r="W31" s="236"/>
      <c r="X31" s="398"/>
      <c r="Y31" s="152"/>
      <c r="Z31" s="152"/>
      <c r="AA31" s="233"/>
      <c r="AB31" s="242"/>
      <c r="AC31" s="242"/>
      <c r="AD31" s="238"/>
      <c r="AE31" s="237"/>
      <c r="AF31" s="238" t="str">
        <f t="shared" si="2"/>
        <v/>
      </c>
      <c r="AG31" s="255"/>
      <c r="AH31" s="239"/>
      <c r="AI31" s="239"/>
      <c r="AJ31" s="239"/>
      <c r="AK31" s="239" t="str">
        <f t="shared" si="3"/>
        <v/>
      </c>
      <c r="AL31" s="239"/>
      <c r="AM31" s="239"/>
      <c r="AN31" s="239"/>
      <c r="AO31" s="315"/>
      <c r="AP31" s="315" t="str">
        <f t="shared" si="4"/>
        <v>.</v>
      </c>
      <c r="AQ31" s="341"/>
      <c r="AR31" s="189"/>
      <c r="AS31" s="172"/>
      <c r="AT31" s="158"/>
      <c r="AU31" s="158"/>
      <c r="AV31" s="196"/>
    </row>
    <row r="32" spans="1:48" ht="78" customHeight="1" x14ac:dyDescent="0.25">
      <c r="A32" s="38" t="str">
        <f>MID(E32,FIND("(Q",E32)+1,7)</f>
        <v>Q8f.1.4</v>
      </c>
      <c r="B32" s="38" t="s">
        <v>59</v>
      </c>
      <c r="C32" s="23" t="s">
        <v>506</v>
      </c>
      <c r="D32" s="25"/>
      <c r="E32" s="568" t="s">
        <v>678</v>
      </c>
      <c r="F32" s="568"/>
      <c r="G32" s="568"/>
      <c r="H32" s="568"/>
      <c r="I32" s="636" t="s">
        <v>1042</v>
      </c>
      <c r="J32" s="544"/>
      <c r="K32" s="545"/>
      <c r="L32" s="545"/>
      <c r="M32" s="492"/>
      <c r="N32" s="235" t="s">
        <v>1220</v>
      </c>
      <c r="O32" s="429" t="str">
        <f t="shared" si="7"/>
        <v/>
      </c>
      <c r="P32" s="248"/>
      <c r="Q32" s="411"/>
      <c r="R32" s="235"/>
      <c r="S32" s="411"/>
      <c r="T32" s="235"/>
      <c r="U32" s="411"/>
      <c r="V32" s="411" t="str">
        <f t="shared" si="1"/>
        <v xml:space="preserve">three or more pathways </v>
      </c>
      <c r="W32" s="236"/>
      <c r="X32" s="398"/>
      <c r="Y32" s="152"/>
      <c r="Z32" s="152"/>
      <c r="AA32" s="233"/>
      <c r="AB32" s="242"/>
      <c r="AC32" s="242"/>
      <c r="AD32" s="238"/>
      <c r="AE32" s="237"/>
      <c r="AF32" s="238" t="str">
        <f t="shared" si="2"/>
        <v/>
      </c>
      <c r="AG32" s="255"/>
      <c r="AH32" s="239"/>
      <c r="AI32" s="239"/>
      <c r="AJ32" s="239"/>
      <c r="AK32" s="239" t="str">
        <f t="shared" si="3"/>
        <v/>
      </c>
      <c r="AL32" s="239"/>
      <c r="AM32" s="239"/>
      <c r="AN32" s="239"/>
      <c r="AO32" s="315"/>
      <c r="AP32" s="315" t="str">
        <f t="shared" si="4"/>
        <v>.</v>
      </c>
      <c r="AQ32" s="341"/>
      <c r="AR32" s="189"/>
      <c r="AS32" s="172"/>
      <c r="AT32" s="158"/>
      <c r="AU32" s="158"/>
      <c r="AV32" s="196"/>
    </row>
    <row r="33" spans="1:48" ht="78" customHeight="1" x14ac:dyDescent="0.25">
      <c r="A33" s="38" t="str">
        <f>MID(E33,FIND("(Q",E33)+1,8)</f>
        <v>Q8f.1.4a</v>
      </c>
      <c r="B33" s="38" t="s">
        <v>88</v>
      </c>
      <c r="C33" s="23" t="s">
        <v>507</v>
      </c>
      <c r="D33" s="25"/>
      <c r="E33" s="566" t="s">
        <v>679</v>
      </c>
      <c r="F33" s="566"/>
      <c r="G33" s="566"/>
      <c r="H33" s="566"/>
      <c r="I33" s="636"/>
      <c r="J33" s="544"/>
      <c r="K33" s="545"/>
      <c r="L33" s="545"/>
      <c r="M33" s="492"/>
      <c r="N33" s="235" t="s">
        <v>1209</v>
      </c>
      <c r="O33" s="429" t="str">
        <f t="shared" si="7"/>
        <v/>
      </c>
      <c r="P33" s="248"/>
      <c r="Q33" s="411"/>
      <c r="R33" s="235"/>
      <c r="S33" s="411"/>
      <c r="T33" s="235"/>
      <c r="U33" s="411"/>
      <c r="V33" s="411" t="str">
        <f t="shared" si="1"/>
        <v>.</v>
      </c>
      <c r="W33" s="236"/>
      <c r="X33" s="398"/>
      <c r="Y33" s="152"/>
      <c r="Z33" s="152"/>
      <c r="AA33" s="233"/>
      <c r="AB33" s="242"/>
      <c r="AC33" s="242"/>
      <c r="AD33" s="238"/>
      <c r="AE33" s="237"/>
      <c r="AF33" s="238" t="str">
        <f t="shared" si="2"/>
        <v/>
      </c>
      <c r="AG33" s="255"/>
      <c r="AH33" s="239"/>
      <c r="AI33" s="239"/>
      <c r="AJ33" s="239"/>
      <c r="AK33" s="239" t="str">
        <f t="shared" si="3"/>
        <v/>
      </c>
      <c r="AL33" s="239"/>
      <c r="AM33" s="239"/>
      <c r="AN33" s="239"/>
      <c r="AO33" s="315"/>
      <c r="AP33" s="315" t="str">
        <f t="shared" si="4"/>
        <v>.</v>
      </c>
      <c r="AQ33" s="341"/>
      <c r="AR33" s="189"/>
      <c r="AS33" s="172"/>
      <c r="AT33" s="158"/>
      <c r="AU33" s="158"/>
      <c r="AV33" s="196"/>
    </row>
    <row r="34" spans="1:48" ht="75" customHeight="1" x14ac:dyDescent="0.25">
      <c r="A34" s="38" t="str">
        <f>MID(E34,FIND("(Q",E34)+1,8)</f>
        <v>Q8f.1.4b</v>
      </c>
      <c r="B34" s="38" t="s">
        <v>535</v>
      </c>
      <c r="C34" s="23"/>
      <c r="D34" s="25"/>
      <c r="E34" s="566" t="s">
        <v>680</v>
      </c>
      <c r="F34" s="566"/>
      <c r="G34" s="566"/>
      <c r="H34" s="566"/>
      <c r="I34" s="636"/>
      <c r="J34" s="544"/>
      <c r="K34" s="545"/>
      <c r="L34" s="545"/>
      <c r="M34" s="492"/>
      <c r="N34" s="235" t="s">
        <v>0</v>
      </c>
      <c r="O34" s="429" t="s">
        <v>904</v>
      </c>
      <c r="P34" s="248"/>
      <c r="Q34" s="248"/>
      <c r="R34" s="235"/>
      <c r="S34" s="248"/>
      <c r="T34" s="235"/>
      <c r="U34" s="248"/>
      <c r="V34" s="411" t="str">
        <f t="shared" si="1"/>
        <v/>
      </c>
      <c r="W34" s="236"/>
      <c r="X34" s="398"/>
      <c r="Y34" s="152"/>
      <c r="Z34" s="152"/>
      <c r="AA34" s="233"/>
      <c r="AB34" s="242"/>
      <c r="AC34" s="242"/>
      <c r="AD34" s="238"/>
      <c r="AE34" s="237"/>
      <c r="AF34" s="238" t="str">
        <f t="shared" si="2"/>
        <v/>
      </c>
      <c r="AG34" s="255"/>
      <c r="AH34" s="239"/>
      <c r="AI34" s="239"/>
      <c r="AJ34" s="239"/>
      <c r="AK34" s="239" t="str">
        <f t="shared" si="3"/>
        <v/>
      </c>
      <c r="AL34" s="239"/>
      <c r="AM34" s="239"/>
      <c r="AN34" s="239"/>
      <c r="AO34" s="315"/>
      <c r="AP34" s="315" t="str">
        <f t="shared" si="4"/>
        <v>.</v>
      </c>
      <c r="AQ34" s="341"/>
      <c r="AR34" s="189"/>
      <c r="AS34" s="172"/>
      <c r="AT34" s="158"/>
      <c r="AU34" s="158"/>
      <c r="AV34" s="196"/>
    </row>
    <row r="35" spans="1:48" ht="75" customHeight="1" x14ac:dyDescent="0.25">
      <c r="A35" s="38" t="str">
        <f>MID(E35,FIND("(Q",E35)+1,7)</f>
        <v>Q8f.1.5</v>
      </c>
      <c r="B35" s="38" t="s">
        <v>59</v>
      </c>
      <c r="C35" s="137" t="s">
        <v>508</v>
      </c>
      <c r="D35" s="26" t="s">
        <v>0</v>
      </c>
      <c r="E35" s="562" t="s">
        <v>681</v>
      </c>
      <c r="F35" s="562"/>
      <c r="G35" s="562"/>
      <c r="H35" s="562"/>
      <c r="I35" s="433" t="s">
        <v>554</v>
      </c>
      <c r="J35" s="536"/>
      <c r="K35" s="537"/>
      <c r="L35" s="537"/>
      <c r="M35" s="497"/>
      <c r="N35" s="235" t="s">
        <v>1</v>
      </c>
      <c r="O35" s="429" t="str">
        <f t="shared" si="7"/>
        <v/>
      </c>
      <c r="P35" s="248"/>
      <c r="Q35" s="411"/>
      <c r="R35" s="235"/>
      <c r="S35" s="411"/>
      <c r="T35" s="235"/>
      <c r="U35" s="411"/>
      <c r="V35" s="411" t="str">
        <f t="shared" si="1"/>
        <v>no</v>
      </c>
      <c r="W35" s="236"/>
      <c r="X35" s="398"/>
      <c r="Y35" s="152"/>
      <c r="Z35" s="152"/>
      <c r="AA35" s="233"/>
      <c r="AB35" s="242"/>
      <c r="AC35" s="242"/>
      <c r="AD35" s="238"/>
      <c r="AE35" s="237"/>
      <c r="AF35" s="238" t="str">
        <f t="shared" si="2"/>
        <v/>
      </c>
      <c r="AG35" s="255"/>
      <c r="AH35" s="239"/>
      <c r="AI35" s="239"/>
      <c r="AJ35" s="239"/>
      <c r="AK35" s="239" t="str">
        <f t="shared" si="3"/>
        <v/>
      </c>
      <c r="AL35" s="239"/>
      <c r="AM35" s="239"/>
      <c r="AN35" s="239"/>
      <c r="AO35" s="315"/>
      <c r="AP35" s="315" t="str">
        <f t="shared" si="4"/>
        <v>.</v>
      </c>
      <c r="AQ35" s="341"/>
      <c r="AR35" s="189"/>
      <c r="AS35" s="172"/>
      <c r="AT35" s="158"/>
      <c r="AU35" s="158"/>
      <c r="AV35" s="196"/>
    </row>
    <row r="36" spans="1:48" ht="53.25" customHeight="1" x14ac:dyDescent="0.25">
      <c r="A36" s="38" t="str">
        <f>MID(F36,FIND("(Q",F36)+1,8)</f>
        <v>Q8f.1.5a</v>
      </c>
      <c r="B36" s="38" t="s">
        <v>535</v>
      </c>
      <c r="C36" s="23" t="s">
        <v>509</v>
      </c>
      <c r="D36" s="26"/>
      <c r="E36" s="417"/>
      <c r="F36" s="562" t="s">
        <v>682</v>
      </c>
      <c r="G36" s="562"/>
      <c r="H36" s="562"/>
      <c r="I36" s="415"/>
      <c r="J36" s="544"/>
      <c r="K36" s="545"/>
      <c r="L36" s="545"/>
      <c r="M36" s="492"/>
      <c r="N36" s="235" t="s">
        <v>1212</v>
      </c>
      <c r="O36" s="429" t="str">
        <f t="shared" si="7"/>
        <v>New question introduced in 2023 - Please answer this question for the year of the previous update in Column P</v>
      </c>
      <c r="P36" s="248"/>
      <c r="Q36" s="411"/>
      <c r="R36" s="235"/>
      <c r="S36" s="411"/>
      <c r="T36" s="235"/>
      <c r="U36" s="411"/>
      <c r="V36" s="411" t="str">
        <f t="shared" si="1"/>
        <v>not applicable</v>
      </c>
      <c r="W36" s="236"/>
      <c r="X36" s="398"/>
      <c r="Y36" s="152"/>
      <c r="Z36" s="152"/>
      <c r="AA36" s="233"/>
      <c r="AB36" s="242"/>
      <c r="AC36" s="242"/>
      <c r="AD36" s="238"/>
      <c r="AE36" s="237"/>
      <c r="AF36" s="238" t="str">
        <f t="shared" si="2"/>
        <v/>
      </c>
      <c r="AG36" s="255"/>
      <c r="AH36" s="239"/>
      <c r="AI36" s="239"/>
      <c r="AJ36" s="239"/>
      <c r="AK36" s="239" t="str">
        <f t="shared" si="3"/>
        <v/>
      </c>
      <c r="AL36" s="239"/>
      <c r="AM36" s="239"/>
      <c r="AN36" s="239"/>
      <c r="AO36" s="315"/>
      <c r="AP36" s="315" t="str">
        <f t="shared" si="4"/>
        <v>.</v>
      </c>
      <c r="AQ36" s="341"/>
      <c r="AR36" s="189"/>
      <c r="AS36" s="172"/>
      <c r="AT36" s="158"/>
      <c r="AU36" s="158"/>
      <c r="AV36" s="196"/>
    </row>
    <row r="37" spans="1:48" ht="53.15" customHeight="1" x14ac:dyDescent="0.25">
      <c r="A37" s="38"/>
      <c r="B37" s="38"/>
      <c r="C37" s="23"/>
      <c r="D37" s="597" t="s">
        <v>683</v>
      </c>
      <c r="E37" s="598"/>
      <c r="F37" s="598"/>
      <c r="G37" s="598"/>
      <c r="H37" s="598"/>
      <c r="I37" s="407" t="s">
        <v>1045</v>
      </c>
      <c r="J37" s="544"/>
      <c r="K37" s="545"/>
      <c r="L37" s="545"/>
      <c r="M37" s="492"/>
      <c r="N37" s="70"/>
      <c r="O37" s="70"/>
      <c r="P37" s="70"/>
      <c r="Q37" s="70"/>
      <c r="R37" s="70"/>
      <c r="S37" s="70"/>
      <c r="T37" s="70"/>
      <c r="U37" s="70"/>
      <c r="V37" s="152"/>
      <c r="W37" s="72"/>
      <c r="X37" s="398"/>
      <c r="Y37" s="152"/>
      <c r="Z37" s="152"/>
      <c r="AA37" s="233"/>
      <c r="AB37" s="241"/>
      <c r="AC37" s="241"/>
      <c r="AD37" s="152"/>
      <c r="AE37" s="70"/>
      <c r="AF37" s="152"/>
      <c r="AG37" s="245"/>
      <c r="AH37" s="157"/>
      <c r="AI37" s="157"/>
      <c r="AJ37" s="157"/>
      <c r="AK37" s="157"/>
      <c r="AL37" s="157"/>
      <c r="AM37" s="157"/>
      <c r="AN37" s="157"/>
      <c r="AO37" s="318"/>
      <c r="AP37" s="318"/>
      <c r="AQ37" s="342"/>
      <c r="AR37" s="189"/>
      <c r="AS37" s="172"/>
      <c r="AT37" s="158"/>
      <c r="AU37" s="158"/>
      <c r="AV37" s="196"/>
    </row>
    <row r="38" spans="1:48" ht="60" customHeight="1" x14ac:dyDescent="0.25">
      <c r="A38" s="38" t="str">
        <f t="shared" ref="A38" si="8">MID(E38,FIND("(Q",E38)+1,7)</f>
        <v>Q8f.2.1</v>
      </c>
      <c r="B38" s="38" t="s">
        <v>59</v>
      </c>
      <c r="C38" s="104" t="s">
        <v>1007</v>
      </c>
      <c r="D38" s="418"/>
      <c r="E38" s="562" t="s">
        <v>1009</v>
      </c>
      <c r="F38" s="562"/>
      <c r="G38" s="562"/>
      <c r="H38" s="562"/>
      <c r="I38" s="415"/>
      <c r="J38" s="544"/>
      <c r="K38" s="545"/>
      <c r="L38" s="545"/>
      <c r="M38" s="492"/>
      <c r="N38" s="235" t="s">
        <v>1</v>
      </c>
      <c r="O38" s="429" t="str">
        <f t="shared" si="7"/>
        <v/>
      </c>
      <c r="P38" s="248"/>
      <c r="Q38" s="248"/>
      <c r="R38" s="235"/>
      <c r="S38" s="248"/>
      <c r="T38" s="235"/>
      <c r="U38" s="248"/>
      <c r="V38" s="411" t="str">
        <f t="shared" si="1"/>
        <v>no</v>
      </c>
      <c r="W38" s="249"/>
      <c r="X38" s="398"/>
      <c r="Y38" s="152"/>
      <c r="Z38" s="152"/>
      <c r="AA38" s="233"/>
      <c r="AB38" s="287"/>
      <c r="AC38" s="287"/>
      <c r="AD38" s="250"/>
      <c r="AE38" s="250"/>
      <c r="AF38" s="238" t="str">
        <f t="shared" si="2"/>
        <v/>
      </c>
      <c r="AG38" s="252"/>
      <c r="AH38" s="251"/>
      <c r="AI38" s="251"/>
      <c r="AJ38" s="251"/>
      <c r="AK38" s="239" t="str">
        <f t="shared" si="3"/>
        <v/>
      </c>
      <c r="AL38" s="251"/>
      <c r="AM38" s="251"/>
      <c r="AN38" s="251"/>
      <c r="AO38" s="337"/>
      <c r="AP38" s="315" t="str">
        <f t="shared" si="4"/>
        <v>.</v>
      </c>
      <c r="AQ38" s="343"/>
      <c r="AR38" s="189"/>
      <c r="AS38" s="172"/>
      <c r="AT38" s="158"/>
      <c r="AU38" s="158"/>
      <c r="AV38" s="196"/>
    </row>
    <row r="39" spans="1:48" ht="60" customHeight="1" x14ac:dyDescent="0.25">
      <c r="A39" s="38" t="str">
        <f>MID(E39,FIND("(Q",E39)+1,8)</f>
        <v>Q8f.2.1a</v>
      </c>
      <c r="B39" s="38" t="s">
        <v>88</v>
      </c>
      <c r="C39" s="104" t="s">
        <v>1008</v>
      </c>
      <c r="D39" s="418"/>
      <c r="E39" s="564" t="s">
        <v>1028</v>
      </c>
      <c r="F39" s="564"/>
      <c r="G39" s="564"/>
      <c r="H39" s="564"/>
      <c r="I39" s="415"/>
      <c r="J39" s="544"/>
      <c r="K39" s="545"/>
      <c r="L39" s="545"/>
      <c r="M39" s="492"/>
      <c r="N39" s="235" t="s">
        <v>1209</v>
      </c>
      <c r="O39" s="429" t="str">
        <f t="shared" si="7"/>
        <v/>
      </c>
      <c r="P39" s="248"/>
      <c r="Q39" s="248"/>
      <c r="R39" s="235"/>
      <c r="S39" s="248"/>
      <c r="T39" s="235"/>
      <c r="U39" s="248"/>
      <c r="V39" s="411" t="str">
        <f t="shared" si="1"/>
        <v>.</v>
      </c>
      <c r="W39" s="249"/>
      <c r="X39" s="398"/>
      <c r="Y39" s="152"/>
      <c r="Z39" s="152"/>
      <c r="AA39" s="233"/>
      <c r="AB39" s="287"/>
      <c r="AC39" s="287"/>
      <c r="AD39" s="250"/>
      <c r="AE39" s="250"/>
      <c r="AF39" s="238" t="str">
        <f t="shared" si="2"/>
        <v/>
      </c>
      <c r="AG39" s="252"/>
      <c r="AH39" s="251"/>
      <c r="AI39" s="251"/>
      <c r="AJ39" s="251"/>
      <c r="AK39" s="239" t="str">
        <f t="shared" si="3"/>
        <v/>
      </c>
      <c r="AL39" s="251"/>
      <c r="AM39" s="251"/>
      <c r="AN39" s="251"/>
      <c r="AO39" s="337"/>
      <c r="AP39" s="315" t="str">
        <f t="shared" si="4"/>
        <v>.</v>
      </c>
      <c r="AQ39" s="343"/>
      <c r="AR39" s="189"/>
      <c r="AS39" s="172"/>
      <c r="AT39" s="158"/>
      <c r="AU39" s="158"/>
      <c r="AV39" s="196"/>
    </row>
    <row r="40" spans="1:48" ht="246.75" customHeight="1" x14ac:dyDescent="0.25">
      <c r="A40" s="38" t="str">
        <f>MID(E40,FIND("(Q",E40)+1,7)</f>
        <v>Q8f.2.2</v>
      </c>
      <c r="B40" s="38" t="s">
        <v>60</v>
      </c>
      <c r="C40" s="23"/>
      <c r="D40" s="25"/>
      <c r="E40" s="568" t="s">
        <v>1010</v>
      </c>
      <c r="F40" s="568"/>
      <c r="G40" s="568"/>
      <c r="H40" s="568"/>
      <c r="I40" s="408" t="s">
        <v>1093</v>
      </c>
      <c r="J40" s="546"/>
      <c r="K40" s="547"/>
      <c r="L40" s="547"/>
      <c r="M40" s="548"/>
      <c r="N40" s="235" t="s">
        <v>0</v>
      </c>
      <c r="O40" s="429" t="str">
        <f t="shared" si="7"/>
        <v>New question introduced in 2023 - Please answer this question for the year of the previous update in Column P</v>
      </c>
      <c r="P40" s="248"/>
      <c r="Q40" s="411"/>
      <c r="R40" s="235"/>
      <c r="S40" s="411"/>
      <c r="T40" s="235"/>
      <c r="U40" s="411"/>
      <c r="V40" s="411" t="str">
        <f t="shared" si="1"/>
        <v/>
      </c>
      <c r="W40" s="236"/>
      <c r="X40" s="398"/>
      <c r="Y40" s="152"/>
      <c r="Z40" s="152"/>
      <c r="AA40" s="233"/>
      <c r="AB40" s="242"/>
      <c r="AC40" s="242"/>
      <c r="AD40" s="237"/>
      <c r="AE40" s="237"/>
      <c r="AF40" s="238" t="str">
        <f t="shared" si="2"/>
        <v/>
      </c>
      <c r="AG40" s="255"/>
      <c r="AH40" s="239"/>
      <c r="AI40" s="239"/>
      <c r="AJ40" s="239"/>
      <c r="AK40" s="239" t="str">
        <f t="shared" si="3"/>
        <v/>
      </c>
      <c r="AL40" s="239"/>
      <c r="AM40" s="239"/>
      <c r="AN40" s="239"/>
      <c r="AO40" s="315"/>
      <c r="AP40" s="315" t="str">
        <f t="shared" si="4"/>
        <v>.</v>
      </c>
      <c r="AQ40" s="341"/>
      <c r="AR40" s="189"/>
      <c r="AS40" s="172"/>
      <c r="AT40" s="158"/>
      <c r="AU40" s="158"/>
      <c r="AV40" s="196"/>
    </row>
    <row r="41" spans="1:48" ht="26.25" customHeight="1" x14ac:dyDescent="0.25">
      <c r="A41" s="38" t="str">
        <f>MID(E41,FIND("(Q",E41)+1,8)</f>
        <v>Q8f.2.2a</v>
      </c>
      <c r="B41" s="38" t="s">
        <v>88</v>
      </c>
      <c r="C41" s="23" t="s">
        <v>505</v>
      </c>
      <c r="D41" s="26"/>
      <c r="E41" s="564" t="s">
        <v>1011</v>
      </c>
      <c r="F41" s="564"/>
      <c r="G41" s="564"/>
      <c r="H41" s="564"/>
      <c r="I41" s="415"/>
      <c r="J41" s="544"/>
      <c r="K41" s="545"/>
      <c r="L41" s="545"/>
      <c r="M41" s="492"/>
      <c r="N41" s="235" t="s">
        <v>1209</v>
      </c>
      <c r="O41" s="429" t="str">
        <f t="shared" ref="O41" si="9">IF(OR(B41="NI",B41="N"),"New question introduced in 2023 - Please answer this question for the year of the previous update in Column P",IF(B41="EC","Small changes were made to the question. Take extra care when validating the response in Column N. If necessary, please change your answer in Column P",""))</f>
        <v/>
      </c>
      <c r="P41" s="248"/>
      <c r="Q41" s="411"/>
      <c r="R41" s="235"/>
      <c r="S41" s="411"/>
      <c r="T41" s="235"/>
      <c r="U41" s="411"/>
      <c r="V41" s="411" t="str">
        <f t="shared" si="1"/>
        <v>.</v>
      </c>
      <c r="W41" s="236"/>
      <c r="X41" s="398"/>
      <c r="Y41" s="152"/>
      <c r="Z41" s="152"/>
      <c r="AA41" s="233"/>
      <c r="AB41" s="242"/>
      <c r="AC41" s="242"/>
      <c r="AD41" s="237"/>
      <c r="AE41" s="237"/>
      <c r="AF41" s="238" t="str">
        <f t="shared" si="2"/>
        <v/>
      </c>
      <c r="AG41" s="255"/>
      <c r="AH41" s="239"/>
      <c r="AI41" s="239"/>
      <c r="AJ41" s="239"/>
      <c r="AK41" s="239" t="str">
        <f t="shared" si="3"/>
        <v/>
      </c>
      <c r="AL41" s="239"/>
      <c r="AM41" s="239"/>
      <c r="AN41" s="239"/>
      <c r="AO41" s="315"/>
      <c r="AP41" s="315" t="str">
        <f t="shared" si="4"/>
        <v>.</v>
      </c>
      <c r="AQ41" s="341"/>
      <c r="AR41" s="189"/>
      <c r="AS41" s="172"/>
      <c r="AT41" s="158"/>
      <c r="AU41" s="158"/>
      <c r="AV41" s="196"/>
    </row>
    <row r="42" spans="1:48" ht="255.75" customHeight="1" x14ac:dyDescent="0.25">
      <c r="A42" s="38" t="str">
        <f>MID(E42,FIND("(Q",E42)+1,7)</f>
        <v>Q8f.2.3</v>
      </c>
      <c r="B42" s="38" t="s">
        <v>61</v>
      </c>
      <c r="C42" s="137" t="s">
        <v>510</v>
      </c>
      <c r="D42" s="26"/>
      <c r="E42" s="562" t="s">
        <v>1012</v>
      </c>
      <c r="F42" s="562"/>
      <c r="G42" s="562"/>
      <c r="H42" s="562"/>
      <c r="I42" s="584" t="s">
        <v>1044</v>
      </c>
      <c r="J42" s="546"/>
      <c r="K42" s="547"/>
      <c r="L42" s="547"/>
      <c r="M42" s="548"/>
      <c r="N42" s="235" t="s">
        <v>232</v>
      </c>
      <c r="O42" s="248" t="s">
        <v>902</v>
      </c>
      <c r="P42" s="248"/>
      <c r="Q42" s="411"/>
      <c r="R42" s="235"/>
      <c r="S42" s="411"/>
      <c r="T42" s="235"/>
      <c r="U42" s="411"/>
      <c r="V42" s="411" t="str">
        <f t="shared" si="1"/>
        <v>no restrictions on legal form</v>
      </c>
      <c r="W42" s="236"/>
      <c r="X42" s="398"/>
      <c r="Y42" s="152"/>
      <c r="Z42" s="152"/>
      <c r="AA42" s="233"/>
      <c r="AB42" s="242"/>
      <c r="AC42" s="242"/>
      <c r="AD42" s="237"/>
      <c r="AE42" s="237"/>
      <c r="AF42" s="238" t="str">
        <f t="shared" si="2"/>
        <v/>
      </c>
      <c r="AG42" s="255"/>
      <c r="AH42" s="239"/>
      <c r="AI42" s="239"/>
      <c r="AJ42" s="239"/>
      <c r="AK42" s="239" t="str">
        <f t="shared" si="3"/>
        <v/>
      </c>
      <c r="AL42" s="239"/>
      <c r="AM42" s="239"/>
      <c r="AN42" s="239"/>
      <c r="AO42" s="315"/>
      <c r="AP42" s="315" t="str">
        <f t="shared" si="4"/>
        <v>.</v>
      </c>
      <c r="AQ42" s="341"/>
      <c r="AR42" s="189"/>
      <c r="AS42" s="172"/>
      <c r="AT42" s="158"/>
      <c r="AU42" s="158"/>
      <c r="AV42" s="196"/>
    </row>
    <row r="43" spans="1:48" ht="224.25" customHeight="1" x14ac:dyDescent="0.25">
      <c r="A43" s="38" t="str">
        <f>MID(E43,FIND("(Q",E43)+1,8)</f>
        <v>Q8f.2.3a</v>
      </c>
      <c r="B43" s="38" t="s">
        <v>88</v>
      </c>
      <c r="C43" s="23" t="s">
        <v>511</v>
      </c>
      <c r="D43" s="26"/>
      <c r="E43" s="564" t="s">
        <v>1013</v>
      </c>
      <c r="F43" s="564"/>
      <c r="G43" s="564"/>
      <c r="H43" s="564"/>
      <c r="I43" s="584"/>
      <c r="J43" s="549"/>
      <c r="K43" s="550"/>
      <c r="L43" s="550"/>
      <c r="M43" s="494"/>
      <c r="N43" s="235" t="s">
        <v>1209</v>
      </c>
      <c r="O43" s="429" t="str">
        <f t="shared" ref="O43:O50" si="10">IF(OR(B43="NI",B43="N"),"New question introduced in 2023 - Please answer this question for the year of the previous update in Column P",IF(B43="EC","Small changes were made to the question. Take extra care when validating the response in Column N. If necessary, please change your answer in Column P",""))</f>
        <v/>
      </c>
      <c r="P43" s="248"/>
      <c r="Q43" s="411"/>
      <c r="R43" s="235"/>
      <c r="S43" s="411"/>
      <c r="T43" s="235"/>
      <c r="U43" s="411"/>
      <c r="V43" s="411" t="str">
        <f t="shared" si="1"/>
        <v>.</v>
      </c>
      <c r="W43" s="236"/>
      <c r="X43" s="398"/>
      <c r="Y43" s="152"/>
      <c r="Z43" s="152"/>
      <c r="AA43" s="233"/>
      <c r="AB43" s="242"/>
      <c r="AC43" s="242"/>
      <c r="AD43" s="237"/>
      <c r="AE43" s="237"/>
      <c r="AF43" s="238" t="str">
        <f t="shared" si="2"/>
        <v/>
      </c>
      <c r="AG43" s="255"/>
      <c r="AH43" s="239"/>
      <c r="AI43" s="239"/>
      <c r="AJ43" s="239"/>
      <c r="AK43" s="239" t="str">
        <f t="shared" si="3"/>
        <v/>
      </c>
      <c r="AL43" s="239"/>
      <c r="AM43" s="239"/>
      <c r="AN43" s="239"/>
      <c r="AO43" s="315"/>
      <c r="AP43" s="315" t="str">
        <f t="shared" si="4"/>
        <v>.</v>
      </c>
      <c r="AQ43" s="341"/>
      <c r="AR43" s="189"/>
      <c r="AS43" s="172"/>
      <c r="AT43" s="158"/>
      <c r="AU43" s="158"/>
      <c r="AV43" s="196"/>
    </row>
    <row r="44" spans="1:48" ht="140.25" customHeight="1" x14ac:dyDescent="0.25">
      <c r="A44" s="38" t="str">
        <f>MID(E44,FIND("(Q",E44)+1,7)</f>
        <v>Q8f.2.4</v>
      </c>
      <c r="B44" s="38" t="s">
        <v>59</v>
      </c>
      <c r="C44" s="38" t="s">
        <v>512</v>
      </c>
      <c r="D44" s="26" t="s">
        <v>0</v>
      </c>
      <c r="E44" s="562" t="s">
        <v>1014</v>
      </c>
      <c r="F44" s="562"/>
      <c r="G44" s="562"/>
      <c r="H44" s="562"/>
      <c r="I44" s="415" t="s">
        <v>864</v>
      </c>
      <c r="J44" s="544"/>
      <c r="K44" s="545"/>
      <c r="L44" s="545"/>
      <c r="M44" s="492"/>
      <c r="N44" s="235" t="s">
        <v>734</v>
      </c>
      <c r="O44" s="429" t="str">
        <f t="shared" si="10"/>
        <v/>
      </c>
      <c r="P44" s="248"/>
      <c r="Q44" s="411"/>
      <c r="R44" s="235"/>
      <c r="S44" s="411"/>
      <c r="T44" s="235"/>
      <c r="U44" s="411"/>
      <c r="V44" s="411" t="str">
        <f t="shared" si="1"/>
        <v>yes, up to 100% of the capital</v>
      </c>
      <c r="W44" s="236"/>
      <c r="X44" s="398"/>
      <c r="Y44" s="152"/>
      <c r="Z44" s="152"/>
      <c r="AA44" s="233"/>
      <c r="AB44" s="242"/>
      <c r="AC44" s="242"/>
      <c r="AD44" s="237"/>
      <c r="AE44" s="237"/>
      <c r="AF44" s="238" t="str">
        <f t="shared" si="2"/>
        <v/>
      </c>
      <c r="AG44" s="255"/>
      <c r="AH44" s="239"/>
      <c r="AI44" s="239"/>
      <c r="AJ44" s="239"/>
      <c r="AK44" s="239" t="str">
        <f t="shared" si="3"/>
        <v/>
      </c>
      <c r="AL44" s="239"/>
      <c r="AM44" s="239"/>
      <c r="AN44" s="239"/>
      <c r="AO44" s="315"/>
      <c r="AP44" s="315" t="str">
        <f t="shared" si="4"/>
        <v>.</v>
      </c>
      <c r="AQ44" s="341"/>
      <c r="AR44" s="189"/>
      <c r="AS44" s="172"/>
      <c r="AT44" s="158"/>
      <c r="AU44" s="158"/>
      <c r="AV44" s="196"/>
    </row>
    <row r="45" spans="1:48" ht="46" x14ac:dyDescent="0.25">
      <c r="A45" s="38" t="str">
        <f>MID(E45,FIND("(Q",E45)+1,7)</f>
        <v>Q8f.2.5</v>
      </c>
      <c r="B45" s="38" t="s">
        <v>59</v>
      </c>
      <c r="C45" s="38" t="s">
        <v>513</v>
      </c>
      <c r="D45" s="26"/>
      <c r="E45" s="562" t="s">
        <v>1015</v>
      </c>
      <c r="F45" s="562"/>
      <c r="G45" s="562"/>
      <c r="H45" s="562"/>
      <c r="I45" s="415" t="s">
        <v>865</v>
      </c>
      <c r="J45" s="544"/>
      <c r="K45" s="545"/>
      <c r="L45" s="545"/>
      <c r="M45" s="492"/>
      <c r="N45" s="235" t="s">
        <v>160</v>
      </c>
      <c r="O45" s="429" t="str">
        <f t="shared" si="10"/>
        <v/>
      </c>
      <c r="P45" s="248"/>
      <c r="Q45" s="411"/>
      <c r="R45" s="235"/>
      <c r="S45" s="411"/>
      <c r="T45" s="235"/>
      <c r="U45" s="411"/>
      <c r="V45" s="411" t="str">
        <f t="shared" si="1"/>
        <v>any firm can have an interest in a real estate firm that covers more than 49% of the capital</v>
      </c>
      <c r="W45" s="236"/>
      <c r="X45" s="398"/>
      <c r="Y45" s="152"/>
      <c r="Z45" s="152"/>
      <c r="AA45" s="233"/>
      <c r="AB45" s="242"/>
      <c r="AC45" s="242"/>
      <c r="AD45" s="237"/>
      <c r="AE45" s="237"/>
      <c r="AF45" s="238" t="str">
        <f t="shared" si="2"/>
        <v/>
      </c>
      <c r="AG45" s="255"/>
      <c r="AH45" s="239"/>
      <c r="AI45" s="239"/>
      <c r="AJ45" s="239"/>
      <c r="AK45" s="239" t="str">
        <f t="shared" si="3"/>
        <v/>
      </c>
      <c r="AL45" s="239"/>
      <c r="AM45" s="239"/>
      <c r="AN45" s="239"/>
      <c r="AO45" s="315"/>
      <c r="AP45" s="315" t="str">
        <f t="shared" si="4"/>
        <v>.</v>
      </c>
      <c r="AQ45" s="341"/>
      <c r="AR45" s="189"/>
      <c r="AS45" s="172"/>
      <c r="AT45" s="158"/>
      <c r="AU45" s="158"/>
      <c r="AV45" s="196"/>
    </row>
    <row r="46" spans="1:48" ht="35.5" customHeight="1" x14ac:dyDescent="0.25">
      <c r="A46" s="38" t="str">
        <f>MID(E46,FIND("(Q",E46)+1,8)</f>
        <v>Q8f.2.5a</v>
      </c>
      <c r="B46" s="38" t="s">
        <v>88</v>
      </c>
      <c r="C46" s="104" t="s">
        <v>514</v>
      </c>
      <c r="D46" s="26"/>
      <c r="E46" s="564" t="s">
        <v>1026</v>
      </c>
      <c r="F46" s="564"/>
      <c r="G46" s="564"/>
      <c r="H46" s="564"/>
      <c r="I46" s="414"/>
      <c r="J46" s="536"/>
      <c r="K46" s="537"/>
      <c r="L46" s="537"/>
      <c r="M46" s="497"/>
      <c r="N46" s="235" t="s">
        <v>1209</v>
      </c>
      <c r="O46" s="429" t="str">
        <f t="shared" si="10"/>
        <v/>
      </c>
      <c r="P46" s="248"/>
      <c r="Q46" s="411"/>
      <c r="R46" s="235"/>
      <c r="S46" s="411"/>
      <c r="T46" s="235"/>
      <c r="U46" s="411"/>
      <c r="V46" s="411" t="str">
        <f t="shared" si="1"/>
        <v>.</v>
      </c>
      <c r="W46" s="236"/>
      <c r="X46" s="398"/>
      <c r="Y46" s="152"/>
      <c r="Z46" s="152"/>
      <c r="AA46" s="233"/>
      <c r="AB46" s="242"/>
      <c r="AC46" s="242"/>
      <c r="AD46" s="237"/>
      <c r="AE46" s="237"/>
      <c r="AF46" s="238" t="str">
        <f t="shared" si="2"/>
        <v/>
      </c>
      <c r="AG46" s="255"/>
      <c r="AH46" s="239"/>
      <c r="AI46" s="239"/>
      <c r="AJ46" s="239"/>
      <c r="AK46" s="239" t="str">
        <f t="shared" si="3"/>
        <v/>
      </c>
      <c r="AL46" s="239"/>
      <c r="AM46" s="239"/>
      <c r="AN46" s="239"/>
      <c r="AO46" s="315"/>
      <c r="AP46" s="315" t="str">
        <f t="shared" si="4"/>
        <v>.</v>
      </c>
      <c r="AQ46" s="341"/>
      <c r="AR46" s="189"/>
      <c r="AS46" s="172"/>
      <c r="AT46" s="158"/>
      <c r="AU46" s="158"/>
      <c r="AV46" s="196"/>
    </row>
    <row r="47" spans="1:48" ht="93.75" customHeight="1" x14ac:dyDescent="0.25">
      <c r="A47" s="38" t="str">
        <f>MID(E47,FIND("(Q",E47)+1,7)</f>
        <v>Q8f.2.6</v>
      </c>
      <c r="B47" s="38" t="s">
        <v>59</v>
      </c>
      <c r="C47" s="104" t="s">
        <v>515</v>
      </c>
      <c r="D47" s="26"/>
      <c r="E47" s="562" t="s">
        <v>1016</v>
      </c>
      <c r="F47" s="562"/>
      <c r="G47" s="562"/>
      <c r="H47" s="562"/>
      <c r="I47" s="434" t="s">
        <v>1106</v>
      </c>
      <c r="J47" s="536"/>
      <c r="K47" s="537"/>
      <c r="L47" s="537"/>
      <c r="M47" s="497"/>
      <c r="N47" s="235" t="s">
        <v>1209</v>
      </c>
      <c r="O47" s="429" t="str">
        <f t="shared" si="10"/>
        <v/>
      </c>
      <c r="P47" s="248"/>
      <c r="Q47" s="411"/>
      <c r="R47" s="235"/>
      <c r="S47" s="411"/>
      <c r="T47" s="235"/>
      <c r="U47" s="411"/>
      <c r="V47" s="411" t="str">
        <f t="shared" si="1"/>
        <v>.</v>
      </c>
      <c r="W47" s="236"/>
      <c r="X47" s="398"/>
      <c r="Y47" s="152"/>
      <c r="Z47" s="152"/>
      <c r="AA47" s="233"/>
      <c r="AB47" s="242"/>
      <c r="AC47" s="242"/>
      <c r="AD47" s="237"/>
      <c r="AE47" s="237"/>
      <c r="AF47" s="238" t="str">
        <f t="shared" si="2"/>
        <v/>
      </c>
      <c r="AG47" s="255"/>
      <c r="AH47" s="239"/>
      <c r="AI47" s="239"/>
      <c r="AJ47" s="239"/>
      <c r="AK47" s="239" t="str">
        <f t="shared" si="3"/>
        <v/>
      </c>
      <c r="AL47" s="239"/>
      <c r="AM47" s="239"/>
      <c r="AN47" s="239"/>
      <c r="AO47" s="315"/>
      <c r="AP47" s="315" t="str">
        <f t="shared" si="4"/>
        <v>.</v>
      </c>
      <c r="AQ47" s="341"/>
      <c r="AR47" s="189"/>
      <c r="AS47" s="172"/>
      <c r="AT47" s="158"/>
      <c r="AU47" s="158"/>
      <c r="AV47" s="196"/>
    </row>
    <row r="48" spans="1:48" ht="46" x14ac:dyDescent="0.25">
      <c r="A48" s="38" t="str">
        <f>MID(E48,FIND("(Q",E48)+1,7)</f>
        <v>Q8f.2.7</v>
      </c>
      <c r="B48" s="38" t="s">
        <v>59</v>
      </c>
      <c r="C48" s="104" t="s">
        <v>516</v>
      </c>
      <c r="D48" s="26"/>
      <c r="E48" s="562" t="s">
        <v>1017</v>
      </c>
      <c r="F48" s="562"/>
      <c r="G48" s="562"/>
      <c r="H48" s="562"/>
      <c r="I48" s="414" t="s">
        <v>866</v>
      </c>
      <c r="J48" s="536"/>
      <c r="K48" s="537"/>
      <c r="L48" s="537"/>
      <c r="M48" s="497"/>
      <c r="N48" s="235" t="s">
        <v>161</v>
      </c>
      <c r="O48" s="429" t="str">
        <f t="shared" si="10"/>
        <v/>
      </c>
      <c r="P48" s="248"/>
      <c r="Q48" s="411"/>
      <c r="R48" s="235"/>
      <c r="S48" s="411"/>
      <c r="T48" s="235"/>
      <c r="U48" s="411"/>
      <c r="V48" s="411" t="str">
        <f t="shared" si="1"/>
        <v>any firm can have more than 49% of the voting rights in a real estate firm</v>
      </c>
      <c r="W48" s="236"/>
      <c r="X48" s="398"/>
      <c r="Y48" s="152"/>
      <c r="Z48" s="152"/>
      <c r="AA48" s="233"/>
      <c r="AB48" s="242"/>
      <c r="AC48" s="242"/>
      <c r="AD48" s="237"/>
      <c r="AE48" s="237"/>
      <c r="AF48" s="238" t="str">
        <f t="shared" si="2"/>
        <v/>
      </c>
      <c r="AG48" s="255"/>
      <c r="AH48" s="239"/>
      <c r="AI48" s="239"/>
      <c r="AJ48" s="239"/>
      <c r="AK48" s="239" t="str">
        <f t="shared" si="3"/>
        <v/>
      </c>
      <c r="AL48" s="239"/>
      <c r="AM48" s="239"/>
      <c r="AN48" s="239"/>
      <c r="AO48" s="315"/>
      <c r="AP48" s="315" t="str">
        <f t="shared" si="4"/>
        <v>.</v>
      </c>
      <c r="AQ48" s="341"/>
      <c r="AR48" s="189"/>
      <c r="AS48" s="172"/>
      <c r="AT48" s="158"/>
      <c r="AU48" s="158"/>
      <c r="AV48" s="196"/>
    </row>
    <row r="49" spans="1:48" ht="30" customHeight="1" x14ac:dyDescent="0.25">
      <c r="A49" s="38" t="str">
        <f>MID(E49,FIND("(Q",E49)+1,8)</f>
        <v>Q8f.2.7a</v>
      </c>
      <c r="B49" s="38" t="s">
        <v>88</v>
      </c>
      <c r="C49" s="104" t="s">
        <v>517</v>
      </c>
      <c r="D49" s="26"/>
      <c r="E49" s="564" t="s">
        <v>1018</v>
      </c>
      <c r="F49" s="564"/>
      <c r="G49" s="564"/>
      <c r="H49" s="564"/>
      <c r="I49" s="414"/>
      <c r="J49" s="536"/>
      <c r="K49" s="537"/>
      <c r="L49" s="537"/>
      <c r="M49" s="497"/>
      <c r="N49" s="235" t="s">
        <v>1209</v>
      </c>
      <c r="O49" s="429" t="str">
        <f t="shared" si="10"/>
        <v/>
      </c>
      <c r="P49" s="248"/>
      <c r="Q49" s="411"/>
      <c r="R49" s="235"/>
      <c r="S49" s="411"/>
      <c r="T49" s="235"/>
      <c r="U49" s="411"/>
      <c r="V49" s="411" t="str">
        <f t="shared" si="1"/>
        <v>.</v>
      </c>
      <c r="W49" s="236"/>
      <c r="X49" s="398"/>
      <c r="Y49" s="152"/>
      <c r="Z49" s="152"/>
      <c r="AA49" s="233"/>
      <c r="AB49" s="242"/>
      <c r="AC49" s="242"/>
      <c r="AD49" s="237"/>
      <c r="AE49" s="237"/>
      <c r="AF49" s="238" t="str">
        <f t="shared" si="2"/>
        <v/>
      </c>
      <c r="AG49" s="255"/>
      <c r="AH49" s="239"/>
      <c r="AI49" s="239"/>
      <c r="AJ49" s="239"/>
      <c r="AK49" s="239" t="str">
        <f t="shared" si="3"/>
        <v/>
      </c>
      <c r="AL49" s="239"/>
      <c r="AM49" s="239"/>
      <c r="AN49" s="239"/>
      <c r="AO49" s="315"/>
      <c r="AP49" s="315" t="str">
        <f t="shared" si="4"/>
        <v>.</v>
      </c>
      <c r="AQ49" s="341"/>
      <c r="AR49" s="189"/>
      <c r="AS49" s="172"/>
      <c r="AT49" s="158"/>
      <c r="AU49" s="158"/>
      <c r="AV49" s="196"/>
    </row>
    <row r="50" spans="1:48" ht="32.15" customHeight="1" x14ac:dyDescent="0.25">
      <c r="A50" s="38" t="str">
        <f>MID(E50,FIND("(Q",E50)+1,7)</f>
        <v>Q8f.2.8</v>
      </c>
      <c r="B50" s="38" t="s">
        <v>59</v>
      </c>
      <c r="C50" s="137" t="s">
        <v>518</v>
      </c>
      <c r="D50" s="26" t="s">
        <v>0</v>
      </c>
      <c r="E50" s="562" t="s">
        <v>1019</v>
      </c>
      <c r="F50" s="562"/>
      <c r="G50" s="562"/>
      <c r="H50" s="562"/>
      <c r="I50" s="637" t="s">
        <v>1064</v>
      </c>
      <c r="J50" s="544"/>
      <c r="K50" s="545"/>
      <c r="L50" s="545"/>
      <c r="M50" s="492"/>
      <c r="N50" s="235" t="s">
        <v>1</v>
      </c>
      <c r="O50" s="429" t="str">
        <f t="shared" si="10"/>
        <v/>
      </c>
      <c r="P50" s="248"/>
      <c r="Q50" s="411"/>
      <c r="R50" s="235"/>
      <c r="S50" s="411"/>
      <c r="T50" s="235"/>
      <c r="U50" s="411"/>
      <c r="V50" s="411" t="str">
        <f t="shared" si="1"/>
        <v>no</v>
      </c>
      <c r="W50" s="236"/>
      <c r="X50" s="398"/>
      <c r="Y50" s="152"/>
      <c r="Z50" s="152"/>
      <c r="AA50" s="233"/>
      <c r="AB50" s="242"/>
      <c r="AC50" s="242"/>
      <c r="AD50" s="237"/>
      <c r="AE50" s="237"/>
      <c r="AF50" s="238" t="str">
        <f t="shared" si="2"/>
        <v/>
      </c>
      <c r="AG50" s="255"/>
      <c r="AH50" s="239"/>
      <c r="AI50" s="239"/>
      <c r="AJ50" s="239"/>
      <c r="AK50" s="239" t="str">
        <f t="shared" si="3"/>
        <v/>
      </c>
      <c r="AL50" s="239"/>
      <c r="AM50" s="239"/>
      <c r="AN50" s="239"/>
      <c r="AO50" s="315"/>
      <c r="AP50" s="315" t="str">
        <f t="shared" si="4"/>
        <v>.</v>
      </c>
      <c r="AQ50" s="341"/>
      <c r="AR50" s="189"/>
      <c r="AS50" s="172"/>
      <c r="AT50" s="158"/>
      <c r="AU50" s="158"/>
      <c r="AV50" s="196"/>
    </row>
    <row r="51" spans="1:48" ht="32.15" customHeight="1" x14ac:dyDescent="0.25">
      <c r="A51" s="38"/>
      <c r="B51" s="38"/>
      <c r="C51" s="23"/>
      <c r="D51" s="26"/>
      <c r="E51" s="14"/>
      <c r="F51" s="619" t="s">
        <v>1020</v>
      </c>
      <c r="G51" s="619"/>
      <c r="H51" s="619"/>
      <c r="I51" s="637"/>
      <c r="J51" s="544"/>
      <c r="K51" s="545"/>
      <c r="L51" s="545"/>
      <c r="M51" s="492"/>
      <c r="N51" s="41"/>
      <c r="O51" s="41"/>
      <c r="P51" s="41"/>
      <c r="Q51" s="41"/>
      <c r="R51" s="41"/>
      <c r="S51" s="41"/>
      <c r="T51" s="41"/>
      <c r="U51" s="41"/>
      <c r="V51" s="157"/>
      <c r="W51" s="72"/>
      <c r="X51" s="398"/>
      <c r="Y51" s="152"/>
      <c r="Z51" s="152"/>
      <c r="AA51" s="233"/>
      <c r="AB51" s="368"/>
      <c r="AC51" s="241"/>
      <c r="AD51" s="43"/>
      <c r="AE51" s="157"/>
      <c r="AF51" s="156"/>
      <c r="AG51" s="246"/>
      <c r="AH51" s="156"/>
      <c r="AI51" s="156"/>
      <c r="AJ51" s="156"/>
      <c r="AK51" s="156"/>
      <c r="AL51" s="156"/>
      <c r="AM51" s="156"/>
      <c r="AN51" s="156"/>
      <c r="AO51" s="312"/>
      <c r="AP51" s="312"/>
      <c r="AQ51" s="331"/>
      <c r="AR51" s="189"/>
      <c r="AS51" s="172"/>
      <c r="AT51" s="158"/>
      <c r="AU51" s="158"/>
      <c r="AV51" s="196"/>
    </row>
    <row r="52" spans="1:48" ht="32.15" customHeight="1" x14ac:dyDescent="0.25">
      <c r="A52" s="38" t="str">
        <f>MID(F$51,FIND("(Q",F$51)+1,8)&amp;"_i"</f>
        <v>Q8f.2.8a_i</v>
      </c>
      <c r="B52" s="38" t="s">
        <v>59</v>
      </c>
      <c r="C52" s="137" t="s">
        <v>519</v>
      </c>
      <c r="D52" s="26" t="s">
        <v>0</v>
      </c>
      <c r="E52" s="14" t="s">
        <v>0</v>
      </c>
      <c r="F52" s="419"/>
      <c r="G52" s="593" t="s">
        <v>172</v>
      </c>
      <c r="H52" s="593"/>
      <c r="I52" s="637"/>
      <c r="J52" s="544"/>
      <c r="K52" s="545"/>
      <c r="L52" s="545"/>
      <c r="M52" s="492"/>
      <c r="N52" s="235" t="s">
        <v>1212</v>
      </c>
      <c r="O52" s="429" t="str">
        <f t="shared" ref="O52:O62" si="11">IF(OR(B52="NI",B52="N"),"New question introduced in 2023 - Please answer this question for the year of the previous update in Column P",IF(B52="EC","Small changes were made to the question. Take extra care when validating the response in Column N. If necessary, please change your answer in Column P",""))</f>
        <v/>
      </c>
      <c r="P52" s="248"/>
      <c r="Q52" s="411"/>
      <c r="R52" s="235"/>
      <c r="S52" s="411"/>
      <c r="T52" s="235"/>
      <c r="U52" s="411"/>
      <c r="V52" s="411" t="str">
        <f t="shared" si="1"/>
        <v>not applicable</v>
      </c>
      <c r="W52" s="236"/>
      <c r="X52" s="398"/>
      <c r="Y52" s="152"/>
      <c r="Z52" s="152"/>
      <c r="AA52" s="233"/>
      <c r="AB52" s="242"/>
      <c r="AC52" s="242"/>
      <c r="AD52" s="237"/>
      <c r="AE52" s="237"/>
      <c r="AF52" s="238" t="str">
        <f t="shared" si="2"/>
        <v/>
      </c>
      <c r="AG52" s="255"/>
      <c r="AH52" s="239"/>
      <c r="AI52" s="239"/>
      <c r="AJ52" s="239"/>
      <c r="AK52" s="239" t="str">
        <f t="shared" si="3"/>
        <v/>
      </c>
      <c r="AL52" s="239"/>
      <c r="AM52" s="239"/>
      <c r="AN52" s="239"/>
      <c r="AO52" s="315"/>
      <c r="AP52" s="315" t="str">
        <f t="shared" si="4"/>
        <v>.</v>
      </c>
      <c r="AQ52" s="341"/>
      <c r="AR52" s="189"/>
      <c r="AS52" s="172"/>
      <c r="AT52" s="158"/>
      <c r="AU52" s="158"/>
      <c r="AV52" s="196"/>
    </row>
    <row r="53" spans="1:48" ht="32.15" customHeight="1" x14ac:dyDescent="0.25">
      <c r="A53" s="38" t="str">
        <f>MID(F$51,FIND("(Q",F$51)+1,8)&amp;"_ii"</f>
        <v>Q8f.2.8a_ii</v>
      </c>
      <c r="B53" s="38" t="s">
        <v>59</v>
      </c>
      <c r="C53" s="137" t="s">
        <v>520</v>
      </c>
      <c r="D53" s="26" t="s">
        <v>0</v>
      </c>
      <c r="E53" s="14" t="s">
        <v>0</v>
      </c>
      <c r="F53" s="419"/>
      <c r="G53" s="593" t="s">
        <v>179</v>
      </c>
      <c r="H53" s="593"/>
      <c r="I53" s="637"/>
      <c r="J53" s="544"/>
      <c r="K53" s="545"/>
      <c r="L53" s="545"/>
      <c r="M53" s="492"/>
      <c r="N53" s="235" t="s">
        <v>1212</v>
      </c>
      <c r="O53" s="429" t="str">
        <f t="shared" si="11"/>
        <v/>
      </c>
      <c r="P53" s="248"/>
      <c r="Q53" s="411"/>
      <c r="R53" s="235"/>
      <c r="S53" s="411"/>
      <c r="T53" s="235"/>
      <c r="U53" s="411"/>
      <c r="V53" s="411" t="str">
        <f t="shared" si="1"/>
        <v>not applicable</v>
      </c>
      <c r="W53" s="236"/>
      <c r="X53" s="398"/>
      <c r="Y53" s="152"/>
      <c r="Z53" s="152"/>
      <c r="AA53" s="233"/>
      <c r="AB53" s="242"/>
      <c r="AC53" s="242"/>
      <c r="AD53" s="237"/>
      <c r="AE53" s="237"/>
      <c r="AF53" s="238" t="str">
        <f t="shared" si="2"/>
        <v/>
      </c>
      <c r="AG53" s="255"/>
      <c r="AH53" s="239"/>
      <c r="AI53" s="239"/>
      <c r="AJ53" s="239"/>
      <c r="AK53" s="239" t="str">
        <f t="shared" si="3"/>
        <v/>
      </c>
      <c r="AL53" s="239"/>
      <c r="AM53" s="239"/>
      <c r="AN53" s="239"/>
      <c r="AO53" s="315"/>
      <c r="AP53" s="315" t="str">
        <f t="shared" si="4"/>
        <v>.</v>
      </c>
      <c r="AQ53" s="341"/>
      <c r="AR53" s="189"/>
      <c r="AS53" s="172"/>
      <c r="AT53" s="158"/>
      <c r="AU53" s="158"/>
      <c r="AV53" s="196"/>
    </row>
    <row r="54" spans="1:48" ht="32.15" customHeight="1" x14ac:dyDescent="0.25">
      <c r="A54" s="38" t="str">
        <f>MID(F$51,FIND("(Q",F$51)+1,8)&amp;"_iii"</f>
        <v>Q8f.2.8a_iii</v>
      </c>
      <c r="B54" s="38" t="s">
        <v>59</v>
      </c>
      <c r="C54" s="137" t="s">
        <v>521</v>
      </c>
      <c r="D54" s="26" t="s">
        <v>0</v>
      </c>
      <c r="E54" s="14" t="s">
        <v>0</v>
      </c>
      <c r="F54" s="419"/>
      <c r="G54" s="593" t="s">
        <v>180</v>
      </c>
      <c r="H54" s="593"/>
      <c r="I54" s="637"/>
      <c r="J54" s="544"/>
      <c r="K54" s="545"/>
      <c r="L54" s="545"/>
      <c r="M54" s="492"/>
      <c r="N54" s="235" t="s">
        <v>1212</v>
      </c>
      <c r="O54" s="429" t="str">
        <f t="shared" si="11"/>
        <v/>
      </c>
      <c r="P54" s="248"/>
      <c r="Q54" s="411"/>
      <c r="R54" s="235"/>
      <c r="S54" s="411"/>
      <c r="T54" s="235"/>
      <c r="U54" s="411"/>
      <c r="V54" s="411" t="str">
        <f t="shared" si="1"/>
        <v>not applicable</v>
      </c>
      <c r="W54" s="236"/>
      <c r="X54" s="398"/>
      <c r="Y54" s="152"/>
      <c r="Z54" s="152"/>
      <c r="AA54" s="233"/>
      <c r="AB54" s="242"/>
      <c r="AC54" s="242"/>
      <c r="AD54" s="237"/>
      <c r="AE54" s="237"/>
      <c r="AF54" s="238" t="str">
        <f t="shared" si="2"/>
        <v/>
      </c>
      <c r="AG54" s="255"/>
      <c r="AH54" s="239"/>
      <c r="AI54" s="239"/>
      <c r="AJ54" s="239"/>
      <c r="AK54" s="239" t="str">
        <f t="shared" si="3"/>
        <v/>
      </c>
      <c r="AL54" s="239"/>
      <c r="AM54" s="239"/>
      <c r="AN54" s="239"/>
      <c r="AO54" s="315"/>
      <c r="AP54" s="315" t="str">
        <f t="shared" si="4"/>
        <v>.</v>
      </c>
      <c r="AQ54" s="341"/>
      <c r="AR54" s="189"/>
      <c r="AS54" s="172"/>
      <c r="AT54" s="158"/>
      <c r="AU54" s="158"/>
      <c r="AV54" s="196"/>
    </row>
    <row r="55" spans="1:48" ht="32.15" customHeight="1" x14ac:dyDescent="0.25">
      <c r="A55" s="38" t="str">
        <f>MID(F$51,FIND("(Q",F$51)+1,8)&amp;"_iv"</f>
        <v>Q8f.2.8a_iv</v>
      </c>
      <c r="B55" s="38" t="s">
        <v>59</v>
      </c>
      <c r="C55" s="137" t="s">
        <v>522</v>
      </c>
      <c r="D55" s="26" t="s">
        <v>0</v>
      </c>
      <c r="E55" s="14" t="s">
        <v>0</v>
      </c>
      <c r="F55" s="419"/>
      <c r="G55" s="593" t="s">
        <v>181</v>
      </c>
      <c r="H55" s="593"/>
      <c r="I55" s="637"/>
      <c r="J55" s="544"/>
      <c r="K55" s="545"/>
      <c r="L55" s="545"/>
      <c r="M55" s="492"/>
      <c r="N55" s="235" t="s">
        <v>1212</v>
      </c>
      <c r="O55" s="429" t="str">
        <f t="shared" si="11"/>
        <v/>
      </c>
      <c r="P55" s="248"/>
      <c r="Q55" s="411"/>
      <c r="R55" s="235"/>
      <c r="S55" s="411"/>
      <c r="T55" s="235"/>
      <c r="U55" s="411"/>
      <c r="V55" s="411" t="str">
        <f t="shared" si="1"/>
        <v>not applicable</v>
      </c>
      <c r="W55" s="236"/>
      <c r="X55" s="398"/>
      <c r="Y55" s="152"/>
      <c r="Z55" s="152"/>
      <c r="AA55" s="233"/>
      <c r="AB55" s="242"/>
      <c r="AC55" s="242"/>
      <c r="AD55" s="237"/>
      <c r="AE55" s="237"/>
      <c r="AF55" s="238" t="str">
        <f t="shared" si="2"/>
        <v/>
      </c>
      <c r="AG55" s="255"/>
      <c r="AH55" s="239"/>
      <c r="AI55" s="239"/>
      <c r="AJ55" s="239"/>
      <c r="AK55" s="239" t="str">
        <f t="shared" si="3"/>
        <v/>
      </c>
      <c r="AL55" s="239"/>
      <c r="AM55" s="239"/>
      <c r="AN55" s="239"/>
      <c r="AO55" s="315"/>
      <c r="AP55" s="315" t="str">
        <f t="shared" si="4"/>
        <v>.</v>
      </c>
      <c r="AQ55" s="341"/>
      <c r="AR55" s="189"/>
      <c r="AS55" s="172"/>
      <c r="AT55" s="158"/>
      <c r="AU55" s="158"/>
      <c r="AV55" s="196"/>
    </row>
    <row r="56" spans="1:48" ht="32.15" customHeight="1" x14ac:dyDescent="0.25">
      <c r="A56" s="38" t="str">
        <f>MID(F$51,FIND("(Q",F$51)+1,8)&amp;"_v"</f>
        <v>Q8f.2.8a_v</v>
      </c>
      <c r="B56" s="38" t="s">
        <v>59</v>
      </c>
      <c r="C56" s="137" t="s">
        <v>523</v>
      </c>
      <c r="D56" s="26" t="s">
        <v>0</v>
      </c>
      <c r="E56" s="14" t="s">
        <v>0</v>
      </c>
      <c r="F56" s="419"/>
      <c r="G56" s="593" t="s">
        <v>176</v>
      </c>
      <c r="H56" s="593"/>
      <c r="I56" s="637"/>
      <c r="J56" s="544"/>
      <c r="K56" s="545"/>
      <c r="L56" s="545"/>
      <c r="M56" s="492"/>
      <c r="N56" s="235" t="s">
        <v>1212</v>
      </c>
      <c r="O56" s="429" t="str">
        <f t="shared" si="11"/>
        <v/>
      </c>
      <c r="P56" s="248"/>
      <c r="Q56" s="411"/>
      <c r="R56" s="235"/>
      <c r="S56" s="411"/>
      <c r="T56" s="235"/>
      <c r="U56" s="411"/>
      <c r="V56" s="411" t="str">
        <f t="shared" si="1"/>
        <v>not applicable</v>
      </c>
      <c r="W56" s="236"/>
      <c r="X56" s="398"/>
      <c r="Y56" s="152"/>
      <c r="Z56" s="152"/>
      <c r="AA56" s="233"/>
      <c r="AB56" s="242"/>
      <c r="AC56" s="242"/>
      <c r="AD56" s="237"/>
      <c r="AE56" s="237"/>
      <c r="AF56" s="238" t="str">
        <f t="shared" si="2"/>
        <v/>
      </c>
      <c r="AG56" s="255"/>
      <c r="AH56" s="239"/>
      <c r="AI56" s="239"/>
      <c r="AJ56" s="239"/>
      <c r="AK56" s="239" t="str">
        <f t="shared" si="3"/>
        <v/>
      </c>
      <c r="AL56" s="239"/>
      <c r="AM56" s="239"/>
      <c r="AN56" s="239"/>
      <c r="AO56" s="315"/>
      <c r="AP56" s="315" t="str">
        <f t="shared" si="4"/>
        <v>.</v>
      </c>
      <c r="AQ56" s="341"/>
      <c r="AR56" s="189"/>
      <c r="AS56" s="172"/>
      <c r="AT56" s="158"/>
      <c r="AU56" s="158"/>
      <c r="AV56" s="196"/>
    </row>
    <row r="57" spans="1:48" ht="32.15" customHeight="1" x14ac:dyDescent="0.25">
      <c r="A57" s="38" t="str">
        <f>MID(F$51,FIND("(Q",F$51)+1,8)&amp;"_vi"</f>
        <v>Q8f.2.8a_vi</v>
      </c>
      <c r="B57" s="38" t="s">
        <v>59</v>
      </c>
      <c r="C57" s="137" t="s">
        <v>524</v>
      </c>
      <c r="D57" s="26" t="s">
        <v>0</v>
      </c>
      <c r="E57" s="14" t="s">
        <v>0</v>
      </c>
      <c r="F57" s="419"/>
      <c r="G57" s="593" t="s">
        <v>182</v>
      </c>
      <c r="H57" s="593"/>
      <c r="I57" s="637"/>
      <c r="J57" s="544"/>
      <c r="K57" s="545"/>
      <c r="L57" s="545"/>
      <c r="M57" s="492"/>
      <c r="N57" s="235" t="s">
        <v>1212</v>
      </c>
      <c r="O57" s="429" t="str">
        <f t="shared" si="11"/>
        <v/>
      </c>
      <c r="P57" s="248"/>
      <c r="Q57" s="411"/>
      <c r="R57" s="235"/>
      <c r="S57" s="411"/>
      <c r="T57" s="235"/>
      <c r="U57" s="411"/>
      <c r="V57" s="411" t="str">
        <f t="shared" si="1"/>
        <v>not applicable</v>
      </c>
      <c r="W57" s="236"/>
      <c r="X57" s="398"/>
      <c r="Y57" s="152"/>
      <c r="Z57" s="152"/>
      <c r="AA57" s="233"/>
      <c r="AB57" s="242"/>
      <c r="AC57" s="242"/>
      <c r="AD57" s="237"/>
      <c r="AE57" s="237"/>
      <c r="AF57" s="238" t="str">
        <f t="shared" si="2"/>
        <v/>
      </c>
      <c r="AG57" s="255"/>
      <c r="AH57" s="239"/>
      <c r="AI57" s="239"/>
      <c r="AJ57" s="239"/>
      <c r="AK57" s="239" t="str">
        <f t="shared" si="3"/>
        <v/>
      </c>
      <c r="AL57" s="239"/>
      <c r="AM57" s="239"/>
      <c r="AN57" s="239"/>
      <c r="AO57" s="315"/>
      <c r="AP57" s="315" t="str">
        <f t="shared" si="4"/>
        <v>.</v>
      </c>
      <c r="AQ57" s="341"/>
      <c r="AR57" s="189"/>
      <c r="AS57" s="172"/>
      <c r="AT57" s="158"/>
      <c r="AU57" s="158"/>
      <c r="AV57" s="196"/>
    </row>
    <row r="58" spans="1:48" ht="32.15" customHeight="1" x14ac:dyDescent="0.25">
      <c r="A58" s="38" t="str">
        <f>MID(F58,FIND("(Q",F58)+1,8)</f>
        <v>Q8f.2.8b</v>
      </c>
      <c r="B58" s="38" t="s">
        <v>88</v>
      </c>
      <c r="C58" s="23" t="s">
        <v>525</v>
      </c>
      <c r="D58" s="26"/>
      <c r="E58" s="14"/>
      <c r="F58" s="564" t="s">
        <v>1021</v>
      </c>
      <c r="G58" s="564"/>
      <c r="H58" s="564"/>
      <c r="I58" s="637"/>
      <c r="J58" s="544"/>
      <c r="K58" s="545"/>
      <c r="L58" s="545"/>
      <c r="M58" s="492"/>
      <c r="N58" s="235" t="s">
        <v>1209</v>
      </c>
      <c r="O58" s="429" t="str">
        <f t="shared" si="11"/>
        <v/>
      </c>
      <c r="P58" s="248"/>
      <c r="Q58" s="411"/>
      <c r="R58" s="235"/>
      <c r="S58" s="411"/>
      <c r="T58" s="235"/>
      <c r="U58" s="411"/>
      <c r="V58" s="411" t="str">
        <f t="shared" si="1"/>
        <v>.</v>
      </c>
      <c r="W58" s="236"/>
      <c r="X58" s="398"/>
      <c r="Y58" s="152"/>
      <c r="Z58" s="152"/>
      <c r="AA58" s="233"/>
      <c r="AB58" s="242"/>
      <c r="AC58" s="242"/>
      <c r="AD58" s="237"/>
      <c r="AE58" s="237"/>
      <c r="AF58" s="238" t="str">
        <f t="shared" si="2"/>
        <v/>
      </c>
      <c r="AG58" s="255"/>
      <c r="AH58" s="239"/>
      <c r="AI58" s="239"/>
      <c r="AJ58" s="239"/>
      <c r="AK58" s="239" t="str">
        <f t="shared" si="3"/>
        <v/>
      </c>
      <c r="AL58" s="239"/>
      <c r="AM58" s="239"/>
      <c r="AN58" s="239"/>
      <c r="AO58" s="315"/>
      <c r="AP58" s="315" t="str">
        <f t="shared" si="4"/>
        <v>.</v>
      </c>
      <c r="AQ58" s="341"/>
      <c r="AR58" s="189"/>
      <c r="AS58" s="172"/>
      <c r="AT58" s="158"/>
      <c r="AU58" s="158"/>
      <c r="AV58" s="196"/>
    </row>
    <row r="59" spans="1:48" ht="84" customHeight="1" x14ac:dyDescent="0.25">
      <c r="A59" s="38" t="str">
        <f>MID(E59,FIND("(Q",E59)+1,7)</f>
        <v>Q8f.2.9</v>
      </c>
      <c r="B59" s="38" t="s">
        <v>59</v>
      </c>
      <c r="C59" s="137" t="s">
        <v>526</v>
      </c>
      <c r="D59" s="26" t="s">
        <v>0</v>
      </c>
      <c r="E59" s="562" t="s">
        <v>1022</v>
      </c>
      <c r="F59" s="562"/>
      <c r="G59" s="562"/>
      <c r="H59" s="562"/>
      <c r="I59" s="433" t="s">
        <v>1048</v>
      </c>
      <c r="J59" s="544"/>
      <c r="K59" s="545"/>
      <c r="L59" s="545"/>
      <c r="M59" s="492"/>
      <c r="N59" s="235" t="s">
        <v>79</v>
      </c>
      <c r="O59" s="429" t="str">
        <f t="shared" si="11"/>
        <v/>
      </c>
      <c r="P59" s="248"/>
      <c r="Q59" s="411"/>
      <c r="R59" s="235"/>
      <c r="S59" s="411"/>
      <c r="T59" s="235"/>
      <c r="U59" s="411"/>
      <c r="V59" s="411" t="str">
        <f t="shared" si="1"/>
        <v>no (all forms of advertising and marketing are allowed)</v>
      </c>
      <c r="W59" s="236"/>
      <c r="X59" s="398"/>
      <c r="Y59" s="152"/>
      <c r="Z59" s="152"/>
      <c r="AA59" s="233"/>
      <c r="AB59" s="242"/>
      <c r="AC59" s="242"/>
      <c r="AD59" s="237"/>
      <c r="AE59" s="237"/>
      <c r="AF59" s="238" t="str">
        <f t="shared" si="2"/>
        <v/>
      </c>
      <c r="AG59" s="255"/>
      <c r="AH59" s="239"/>
      <c r="AI59" s="239"/>
      <c r="AJ59" s="239"/>
      <c r="AK59" s="239" t="str">
        <f t="shared" si="3"/>
        <v/>
      </c>
      <c r="AL59" s="239"/>
      <c r="AM59" s="239"/>
      <c r="AN59" s="239"/>
      <c r="AO59" s="315"/>
      <c r="AP59" s="315" t="str">
        <f t="shared" si="4"/>
        <v>.</v>
      </c>
      <c r="AQ59" s="341"/>
      <c r="AR59" s="189"/>
      <c r="AS59" s="172"/>
      <c r="AT59" s="158"/>
      <c r="AU59" s="158"/>
      <c r="AV59" s="196"/>
    </row>
    <row r="60" spans="1:48" ht="26.25" customHeight="1" x14ac:dyDescent="0.25">
      <c r="A60" s="38" t="str">
        <f>MID(E60,FIND("(Q",E60)+1,8)</f>
        <v>Q8f.2.9a</v>
      </c>
      <c r="B60" s="38" t="s">
        <v>88</v>
      </c>
      <c r="C60" s="23" t="s">
        <v>527</v>
      </c>
      <c r="D60" s="26"/>
      <c r="E60" s="564" t="s">
        <v>1023</v>
      </c>
      <c r="F60" s="564"/>
      <c r="G60" s="564"/>
      <c r="H60" s="564"/>
      <c r="I60" s="415"/>
      <c r="J60" s="544"/>
      <c r="K60" s="545"/>
      <c r="L60" s="545"/>
      <c r="M60" s="492"/>
      <c r="N60" s="235" t="s">
        <v>1209</v>
      </c>
      <c r="O60" s="429" t="str">
        <f t="shared" si="11"/>
        <v/>
      </c>
      <c r="P60" s="248"/>
      <c r="Q60" s="411"/>
      <c r="R60" s="235"/>
      <c r="S60" s="411"/>
      <c r="T60" s="235"/>
      <c r="U60" s="411"/>
      <c r="V60" s="411" t="str">
        <f t="shared" si="1"/>
        <v>.</v>
      </c>
      <c r="W60" s="236"/>
      <c r="X60" s="398"/>
      <c r="Y60" s="152"/>
      <c r="Z60" s="152"/>
      <c r="AA60" s="233"/>
      <c r="AB60" s="242"/>
      <c r="AC60" s="242"/>
      <c r="AD60" s="237"/>
      <c r="AE60" s="237"/>
      <c r="AF60" s="238" t="str">
        <f t="shared" si="2"/>
        <v/>
      </c>
      <c r="AG60" s="255"/>
      <c r="AH60" s="239"/>
      <c r="AI60" s="239"/>
      <c r="AJ60" s="239"/>
      <c r="AK60" s="239" t="str">
        <f t="shared" si="3"/>
        <v/>
      </c>
      <c r="AL60" s="239"/>
      <c r="AM60" s="239"/>
      <c r="AN60" s="239"/>
      <c r="AO60" s="315"/>
      <c r="AP60" s="315" t="str">
        <f t="shared" si="4"/>
        <v>.</v>
      </c>
      <c r="AQ60" s="341"/>
      <c r="AR60" s="189"/>
      <c r="AS60" s="172"/>
      <c r="AT60" s="158"/>
      <c r="AU60" s="158"/>
      <c r="AV60" s="196"/>
    </row>
    <row r="61" spans="1:48" ht="108" customHeight="1" x14ac:dyDescent="0.25">
      <c r="A61" s="38" t="str">
        <f>MID(E61,FIND("(Q",E61)+1,8)</f>
        <v>Q8f.2.10</v>
      </c>
      <c r="B61" s="38" t="s">
        <v>59</v>
      </c>
      <c r="C61" s="137" t="s">
        <v>528</v>
      </c>
      <c r="D61" s="26" t="s">
        <v>0</v>
      </c>
      <c r="E61" s="562" t="s">
        <v>1024</v>
      </c>
      <c r="F61" s="562"/>
      <c r="G61" s="562"/>
      <c r="H61" s="562"/>
      <c r="I61" s="422" t="s">
        <v>1049</v>
      </c>
      <c r="J61" s="546"/>
      <c r="K61" s="547"/>
      <c r="L61" s="547"/>
      <c r="M61" s="548"/>
      <c r="N61" s="235" t="s">
        <v>196</v>
      </c>
      <c r="O61" s="429" t="str">
        <f t="shared" si="11"/>
        <v/>
      </c>
      <c r="P61" s="248"/>
      <c r="Q61" s="411"/>
      <c r="R61" s="235"/>
      <c r="S61" s="411"/>
      <c r="T61" s="235"/>
      <c r="U61" s="411"/>
      <c r="V61" s="411" t="str">
        <f t="shared" si="1"/>
        <v>some restrictions to avoid conflicts of interest</v>
      </c>
      <c r="W61" s="236"/>
      <c r="X61" s="398"/>
      <c r="Y61" s="152"/>
      <c r="Z61" s="152"/>
      <c r="AA61" s="233"/>
      <c r="AB61" s="242"/>
      <c r="AC61" s="242"/>
      <c r="AD61" s="237"/>
      <c r="AE61" s="237"/>
      <c r="AF61" s="238" t="str">
        <f t="shared" si="2"/>
        <v/>
      </c>
      <c r="AG61" s="255"/>
      <c r="AH61" s="239"/>
      <c r="AI61" s="239"/>
      <c r="AJ61" s="239"/>
      <c r="AK61" s="239" t="str">
        <f t="shared" si="3"/>
        <v/>
      </c>
      <c r="AL61" s="239"/>
      <c r="AM61" s="239"/>
      <c r="AN61" s="239"/>
      <c r="AO61" s="315"/>
      <c r="AP61" s="315" t="str">
        <f t="shared" si="4"/>
        <v>.</v>
      </c>
      <c r="AQ61" s="341"/>
      <c r="AR61" s="189"/>
      <c r="AS61" s="172"/>
      <c r="AT61" s="158"/>
      <c r="AU61" s="158"/>
      <c r="AV61" s="196"/>
    </row>
    <row r="62" spans="1:48" ht="21.65" customHeight="1" x14ac:dyDescent="0.25">
      <c r="A62" s="38" t="str">
        <f>MID(E62,FIND("(Q",E62)+1,9)</f>
        <v>Q8f.2.10a</v>
      </c>
      <c r="B62" s="38" t="s">
        <v>88</v>
      </c>
      <c r="C62" s="38" t="s">
        <v>529</v>
      </c>
      <c r="D62" s="26"/>
      <c r="E62" s="564" t="s">
        <v>1025</v>
      </c>
      <c r="F62" s="564"/>
      <c r="G62" s="564"/>
      <c r="H62" s="564"/>
      <c r="I62" s="415"/>
      <c r="J62" s="544"/>
      <c r="K62" s="545"/>
      <c r="L62" s="545"/>
      <c r="M62" s="492"/>
      <c r="N62" s="235" t="s">
        <v>1209</v>
      </c>
      <c r="O62" s="429" t="str">
        <f t="shared" si="11"/>
        <v/>
      </c>
      <c r="P62" s="248"/>
      <c r="Q62" s="411"/>
      <c r="R62" s="235"/>
      <c r="S62" s="411"/>
      <c r="T62" s="235"/>
      <c r="U62" s="411"/>
      <c r="V62" s="411" t="str">
        <f t="shared" si="1"/>
        <v>.</v>
      </c>
      <c r="W62" s="236"/>
      <c r="X62" s="398"/>
      <c r="Y62" s="152"/>
      <c r="Z62" s="152"/>
      <c r="AA62" s="233"/>
      <c r="AB62" s="242"/>
      <c r="AC62" s="242"/>
      <c r="AD62" s="238"/>
      <c r="AE62" s="237"/>
      <c r="AF62" s="238" t="str">
        <f t="shared" si="2"/>
        <v/>
      </c>
      <c r="AG62" s="255"/>
      <c r="AH62" s="239"/>
      <c r="AI62" s="239"/>
      <c r="AJ62" s="239"/>
      <c r="AK62" s="239" t="str">
        <f t="shared" si="3"/>
        <v/>
      </c>
      <c r="AL62" s="239"/>
      <c r="AM62" s="239"/>
      <c r="AN62" s="239"/>
      <c r="AO62" s="315"/>
      <c r="AP62" s="315" t="str">
        <f t="shared" si="4"/>
        <v>.</v>
      </c>
      <c r="AQ62" s="341"/>
      <c r="AR62" s="189"/>
      <c r="AS62" s="172"/>
      <c r="AT62" s="158"/>
      <c r="AU62" s="158"/>
      <c r="AV62" s="196"/>
    </row>
    <row r="63" spans="1:48" ht="45" customHeight="1" x14ac:dyDescent="0.25">
      <c r="A63" s="38"/>
      <c r="B63" s="38"/>
      <c r="C63" s="23"/>
      <c r="D63" s="597" t="s">
        <v>684</v>
      </c>
      <c r="E63" s="598"/>
      <c r="F63" s="598"/>
      <c r="G63" s="598"/>
      <c r="H63" s="598"/>
      <c r="I63" s="407" t="s">
        <v>241</v>
      </c>
      <c r="J63" s="544"/>
      <c r="K63" s="545"/>
      <c r="L63" s="545"/>
      <c r="M63" s="492"/>
      <c r="N63" s="70"/>
      <c r="O63" s="70"/>
      <c r="P63" s="70"/>
      <c r="Q63" s="70"/>
      <c r="R63" s="70"/>
      <c r="S63" s="70"/>
      <c r="T63" s="70"/>
      <c r="U63" s="70"/>
      <c r="V63" s="152"/>
      <c r="W63" s="72"/>
      <c r="X63" s="398"/>
      <c r="Y63" s="152"/>
      <c r="Z63" s="152"/>
      <c r="AA63" s="233"/>
      <c r="AB63" s="241"/>
      <c r="AC63" s="241"/>
      <c r="AD63" s="152"/>
      <c r="AE63" s="70"/>
      <c r="AF63" s="152"/>
      <c r="AG63" s="245"/>
      <c r="AH63" s="157"/>
      <c r="AI63" s="157"/>
      <c r="AJ63" s="157"/>
      <c r="AK63" s="157"/>
      <c r="AL63" s="157"/>
      <c r="AM63" s="157"/>
      <c r="AN63" s="157"/>
      <c r="AO63" s="318"/>
      <c r="AP63" s="318"/>
      <c r="AQ63" s="342"/>
      <c r="AR63" s="194"/>
      <c r="AS63" s="163"/>
      <c r="AT63" s="154"/>
      <c r="AU63" s="154"/>
      <c r="AV63" s="74"/>
    </row>
    <row r="64" spans="1:48" ht="99.75" customHeight="1" x14ac:dyDescent="0.25">
      <c r="A64" s="38" t="str">
        <f>MID(E64,FIND("(Q",E64)+1,7)</f>
        <v>Q8f.3.1</v>
      </c>
      <c r="B64" s="38" t="s">
        <v>535</v>
      </c>
      <c r="C64" s="23"/>
      <c r="D64" s="203"/>
      <c r="E64" s="562" t="s">
        <v>883</v>
      </c>
      <c r="F64" s="562"/>
      <c r="G64" s="562"/>
      <c r="H64" s="562"/>
      <c r="I64" s="636" t="s">
        <v>1050</v>
      </c>
      <c r="J64" s="544"/>
      <c r="K64" s="545"/>
      <c r="L64" s="545"/>
      <c r="M64" s="492"/>
      <c r="N64" s="235" t="s">
        <v>0</v>
      </c>
      <c r="O64" s="429" t="str">
        <f t="shared" ref="O64:O70" si="12">IF(OR(B64="NI",B64="N"),"New question introduced in 2023 - Please answer this question for the year of the previous update in Column P",IF(B64="EC","Small changes were made to the question. Take extra care when validating the response in Column N. If necessary, please change your answer in Column P",""))</f>
        <v>New question introduced in 2023 - Please answer this question for the year of the previous update in Column P</v>
      </c>
      <c r="P64" s="248"/>
      <c r="Q64" s="248"/>
      <c r="R64" s="235"/>
      <c r="S64" s="248"/>
      <c r="T64" s="235"/>
      <c r="U64" s="248"/>
      <c r="V64" s="411" t="str">
        <f t="shared" si="1"/>
        <v/>
      </c>
      <c r="W64" s="236"/>
      <c r="X64" s="398"/>
      <c r="Y64" s="152"/>
      <c r="Z64" s="152"/>
      <c r="AA64" s="233"/>
      <c r="AB64" s="242"/>
      <c r="AC64" s="242"/>
      <c r="AD64" s="238"/>
      <c r="AE64" s="237"/>
      <c r="AF64" s="238" t="str">
        <f t="shared" si="2"/>
        <v/>
      </c>
      <c r="AG64" s="255"/>
      <c r="AH64" s="239"/>
      <c r="AI64" s="239"/>
      <c r="AJ64" s="239"/>
      <c r="AK64" s="239" t="str">
        <f t="shared" si="3"/>
        <v/>
      </c>
      <c r="AL64" s="239"/>
      <c r="AM64" s="239"/>
      <c r="AN64" s="239"/>
      <c r="AO64" s="315"/>
      <c r="AP64" s="315" t="str">
        <f t="shared" si="4"/>
        <v>.</v>
      </c>
      <c r="AQ64" s="341"/>
      <c r="AR64" s="189"/>
      <c r="AS64" s="172"/>
      <c r="AT64" s="158"/>
      <c r="AU64" s="158"/>
      <c r="AV64" s="196"/>
    </row>
    <row r="65" spans="1:49" ht="88.5" customHeight="1" x14ac:dyDescent="0.25">
      <c r="A65" s="38" t="str">
        <f>MID(E65,FIND("(Q",E65)+1,8)</f>
        <v>Q8f.3.1a</v>
      </c>
      <c r="B65" s="38" t="s">
        <v>535</v>
      </c>
      <c r="C65" s="23"/>
      <c r="D65" s="203"/>
      <c r="E65" s="564" t="s">
        <v>685</v>
      </c>
      <c r="F65" s="564"/>
      <c r="G65" s="564"/>
      <c r="H65" s="564"/>
      <c r="I65" s="636"/>
      <c r="J65" s="544"/>
      <c r="K65" s="545"/>
      <c r="L65" s="545"/>
      <c r="M65" s="492"/>
      <c r="N65" s="235" t="s">
        <v>0</v>
      </c>
      <c r="O65" s="429" t="str">
        <f t="shared" si="12"/>
        <v>New question introduced in 2023 - Please answer this question for the year of the previous update in Column P</v>
      </c>
      <c r="P65" s="248"/>
      <c r="Q65" s="248"/>
      <c r="R65" s="235"/>
      <c r="S65" s="248"/>
      <c r="T65" s="235"/>
      <c r="U65" s="248"/>
      <c r="V65" s="411" t="str">
        <f t="shared" si="1"/>
        <v/>
      </c>
      <c r="W65" s="236"/>
      <c r="X65" s="398"/>
      <c r="Y65" s="152"/>
      <c r="Z65" s="152"/>
      <c r="AA65" s="233"/>
      <c r="AB65" s="242"/>
      <c r="AC65" s="242"/>
      <c r="AD65" s="238"/>
      <c r="AE65" s="237"/>
      <c r="AF65" s="238" t="str">
        <f t="shared" si="2"/>
        <v/>
      </c>
      <c r="AG65" s="255"/>
      <c r="AH65" s="239"/>
      <c r="AI65" s="239"/>
      <c r="AJ65" s="239"/>
      <c r="AK65" s="239" t="str">
        <f t="shared" si="3"/>
        <v/>
      </c>
      <c r="AL65" s="239"/>
      <c r="AM65" s="239"/>
      <c r="AN65" s="239"/>
      <c r="AO65" s="315"/>
      <c r="AP65" s="315" t="str">
        <f t="shared" si="4"/>
        <v>.</v>
      </c>
      <c r="AQ65" s="341"/>
      <c r="AR65" s="189"/>
      <c r="AS65" s="172"/>
      <c r="AT65" s="158"/>
      <c r="AU65" s="158"/>
      <c r="AV65" s="196"/>
    </row>
    <row r="66" spans="1:49" ht="35.15" customHeight="1" x14ac:dyDescent="0.25">
      <c r="A66" s="38" t="str">
        <f>MID(E66,FIND("(Q",E66)+1,7)</f>
        <v>Q8f.3.2</v>
      </c>
      <c r="B66" s="38" t="s">
        <v>535</v>
      </c>
      <c r="C66" s="23"/>
      <c r="D66" s="203"/>
      <c r="E66" s="562" t="s">
        <v>893</v>
      </c>
      <c r="F66" s="562"/>
      <c r="G66" s="562"/>
      <c r="H66" s="562"/>
      <c r="I66" s="415" t="s">
        <v>856</v>
      </c>
      <c r="J66" s="544"/>
      <c r="K66" s="545"/>
      <c r="L66" s="545"/>
      <c r="M66" s="492"/>
      <c r="N66" s="235" t="s">
        <v>0</v>
      </c>
      <c r="O66" s="429" t="str">
        <f t="shared" si="12"/>
        <v>New question introduced in 2023 - Please answer this question for the year of the previous update in Column P</v>
      </c>
      <c r="P66" s="248"/>
      <c r="Q66" s="248"/>
      <c r="R66" s="235"/>
      <c r="S66" s="248"/>
      <c r="T66" s="235"/>
      <c r="U66" s="248"/>
      <c r="V66" s="411" t="str">
        <f t="shared" si="1"/>
        <v/>
      </c>
      <c r="W66" s="236"/>
      <c r="X66" s="398"/>
      <c r="Y66" s="152"/>
      <c r="Z66" s="152"/>
      <c r="AA66" s="233"/>
      <c r="AB66" s="242"/>
      <c r="AC66" s="242"/>
      <c r="AD66" s="238"/>
      <c r="AE66" s="237"/>
      <c r="AF66" s="238" t="str">
        <f t="shared" si="2"/>
        <v/>
      </c>
      <c r="AG66" s="255"/>
      <c r="AH66" s="239"/>
      <c r="AI66" s="239"/>
      <c r="AJ66" s="239"/>
      <c r="AK66" s="239" t="str">
        <f t="shared" si="3"/>
        <v/>
      </c>
      <c r="AL66" s="239"/>
      <c r="AM66" s="239"/>
      <c r="AN66" s="239"/>
      <c r="AO66" s="315"/>
      <c r="AP66" s="315" t="str">
        <f t="shared" si="4"/>
        <v>.</v>
      </c>
      <c r="AQ66" s="341"/>
      <c r="AR66" s="189"/>
      <c r="AS66" s="172"/>
      <c r="AT66" s="158"/>
      <c r="AU66" s="158"/>
      <c r="AV66" s="196"/>
    </row>
    <row r="67" spans="1:49" ht="25" customHeight="1" x14ac:dyDescent="0.25">
      <c r="A67" s="38" t="str">
        <f>MID(E67,FIND("(Q",E67)+1,8)</f>
        <v>Q8f.3.2a</v>
      </c>
      <c r="B67" s="38" t="s">
        <v>535</v>
      </c>
      <c r="C67" s="23"/>
      <c r="D67" s="203"/>
      <c r="E67" s="564" t="s">
        <v>686</v>
      </c>
      <c r="F67" s="564"/>
      <c r="G67" s="564"/>
      <c r="H67" s="564"/>
      <c r="I67" s="415"/>
      <c r="J67" s="544"/>
      <c r="K67" s="545"/>
      <c r="L67" s="545"/>
      <c r="M67" s="492"/>
      <c r="N67" s="235" t="s">
        <v>0</v>
      </c>
      <c r="O67" s="429" t="str">
        <f t="shared" si="12"/>
        <v>New question introduced in 2023 - Please answer this question for the year of the previous update in Column P</v>
      </c>
      <c r="P67" s="248"/>
      <c r="Q67" s="248"/>
      <c r="R67" s="235"/>
      <c r="S67" s="248"/>
      <c r="T67" s="235"/>
      <c r="U67" s="248"/>
      <c r="V67" s="411" t="str">
        <f t="shared" si="1"/>
        <v/>
      </c>
      <c r="W67" s="236"/>
      <c r="X67" s="398"/>
      <c r="Y67" s="152"/>
      <c r="Z67" s="152"/>
      <c r="AA67" s="233"/>
      <c r="AB67" s="242"/>
      <c r="AC67" s="242"/>
      <c r="AD67" s="238"/>
      <c r="AE67" s="237"/>
      <c r="AF67" s="238" t="str">
        <f t="shared" si="2"/>
        <v/>
      </c>
      <c r="AG67" s="255"/>
      <c r="AH67" s="239"/>
      <c r="AI67" s="239"/>
      <c r="AJ67" s="239"/>
      <c r="AK67" s="239" t="str">
        <f t="shared" si="3"/>
        <v/>
      </c>
      <c r="AL67" s="239"/>
      <c r="AM67" s="239"/>
      <c r="AN67" s="239"/>
      <c r="AO67" s="315"/>
      <c r="AP67" s="315" t="str">
        <f t="shared" si="4"/>
        <v>.</v>
      </c>
      <c r="AQ67" s="341"/>
      <c r="AR67" s="189"/>
      <c r="AS67" s="173"/>
      <c r="AT67" s="73"/>
      <c r="AU67" s="158"/>
      <c r="AV67" s="196"/>
    </row>
    <row r="68" spans="1:49" ht="39.65" customHeight="1" x14ac:dyDescent="0.25">
      <c r="A68" s="38" t="str">
        <f>MID(E68,FIND("(Q",E68)+1,7)</f>
        <v>Q8f.3.3</v>
      </c>
      <c r="B68" s="38" t="s">
        <v>535</v>
      </c>
      <c r="C68" s="23"/>
      <c r="D68" s="203"/>
      <c r="E68" s="659" t="s">
        <v>894</v>
      </c>
      <c r="F68" s="659"/>
      <c r="G68" s="659"/>
      <c r="H68" s="660"/>
      <c r="I68" s="415" t="s">
        <v>588</v>
      </c>
      <c r="J68" s="544"/>
      <c r="K68" s="545"/>
      <c r="L68" s="545"/>
      <c r="M68" s="492"/>
      <c r="N68" s="235" t="s">
        <v>0</v>
      </c>
      <c r="O68" s="429" t="str">
        <f t="shared" si="12"/>
        <v>New question introduced in 2023 - Please answer this question for the year of the previous update in Column P</v>
      </c>
      <c r="P68" s="248"/>
      <c r="Q68" s="248"/>
      <c r="R68" s="235"/>
      <c r="S68" s="248"/>
      <c r="T68" s="235"/>
      <c r="U68" s="248"/>
      <c r="V68" s="411" t="str">
        <f t="shared" si="1"/>
        <v/>
      </c>
      <c r="W68" s="236"/>
      <c r="X68" s="398"/>
      <c r="Y68" s="152"/>
      <c r="Z68" s="152"/>
      <c r="AA68" s="233"/>
      <c r="AB68" s="242"/>
      <c r="AC68" s="242"/>
      <c r="AD68" s="238"/>
      <c r="AE68" s="237"/>
      <c r="AF68" s="238" t="str">
        <f t="shared" si="2"/>
        <v/>
      </c>
      <c r="AG68" s="255"/>
      <c r="AH68" s="239"/>
      <c r="AI68" s="239"/>
      <c r="AJ68" s="239"/>
      <c r="AK68" s="239" t="str">
        <f t="shared" si="3"/>
        <v/>
      </c>
      <c r="AL68" s="239"/>
      <c r="AM68" s="239"/>
      <c r="AN68" s="239"/>
      <c r="AO68" s="315"/>
      <c r="AP68" s="315" t="str">
        <f t="shared" si="4"/>
        <v>.</v>
      </c>
      <c r="AQ68" s="341"/>
      <c r="AR68" s="189"/>
      <c r="AS68" s="173"/>
      <c r="AT68" s="73"/>
      <c r="AU68" s="158"/>
      <c r="AV68" s="196"/>
    </row>
    <row r="69" spans="1:49" ht="29.5" customHeight="1" x14ac:dyDescent="0.25">
      <c r="A69" s="38" t="str">
        <f>MID(E69,FIND("(Q",E69)+1,8)</f>
        <v>Q8f.3.3a</v>
      </c>
      <c r="B69" s="38" t="s">
        <v>535</v>
      </c>
      <c r="C69" s="23"/>
      <c r="D69" s="204"/>
      <c r="E69" s="564" t="s">
        <v>687</v>
      </c>
      <c r="F69" s="564"/>
      <c r="G69" s="564"/>
      <c r="H69" s="564"/>
      <c r="I69" s="415"/>
      <c r="J69" s="544"/>
      <c r="K69" s="545"/>
      <c r="L69" s="545"/>
      <c r="M69" s="492"/>
      <c r="N69" s="235" t="s">
        <v>0</v>
      </c>
      <c r="O69" s="429" t="str">
        <f t="shared" si="12"/>
        <v>New question introduced in 2023 - Please answer this question for the year of the previous update in Column P</v>
      </c>
      <c r="P69" s="248"/>
      <c r="Q69" s="248"/>
      <c r="R69" s="235"/>
      <c r="S69" s="248"/>
      <c r="T69" s="235"/>
      <c r="U69" s="248"/>
      <c r="V69" s="411" t="str">
        <f t="shared" si="1"/>
        <v/>
      </c>
      <c r="W69" s="236"/>
      <c r="X69" s="398"/>
      <c r="Y69" s="152"/>
      <c r="Z69" s="152"/>
      <c r="AA69" s="233"/>
      <c r="AB69" s="242"/>
      <c r="AC69" s="242"/>
      <c r="AD69" s="238"/>
      <c r="AE69" s="237"/>
      <c r="AF69" s="238" t="str">
        <f t="shared" si="2"/>
        <v/>
      </c>
      <c r="AG69" s="255"/>
      <c r="AH69" s="239"/>
      <c r="AI69" s="239"/>
      <c r="AJ69" s="239"/>
      <c r="AK69" s="239" t="str">
        <f t="shared" si="3"/>
        <v/>
      </c>
      <c r="AL69" s="239"/>
      <c r="AM69" s="239"/>
      <c r="AN69" s="239"/>
      <c r="AO69" s="315"/>
      <c r="AP69" s="315" t="str">
        <f t="shared" si="4"/>
        <v>.</v>
      </c>
      <c r="AQ69" s="341"/>
      <c r="AR69" s="189"/>
      <c r="AS69" s="173"/>
      <c r="AT69" s="73"/>
      <c r="AU69" s="158"/>
      <c r="AV69" s="196"/>
    </row>
    <row r="70" spans="1:49" ht="110.5" customHeight="1" x14ac:dyDescent="0.25">
      <c r="A70" s="38" t="str">
        <f>MID(E70,FIND("(Q",E70)+1,7)</f>
        <v>Q8f.3.4</v>
      </c>
      <c r="B70" s="38" t="s">
        <v>60</v>
      </c>
      <c r="C70" s="23"/>
      <c r="D70" s="204"/>
      <c r="E70" s="562" t="s">
        <v>688</v>
      </c>
      <c r="F70" s="562"/>
      <c r="G70" s="562"/>
      <c r="H70" s="562"/>
      <c r="I70" s="434" t="s">
        <v>1080</v>
      </c>
      <c r="J70" s="544"/>
      <c r="K70" s="545"/>
      <c r="L70" s="545"/>
      <c r="M70" s="492"/>
      <c r="N70" s="235" t="s">
        <v>0</v>
      </c>
      <c r="O70" s="429" t="str">
        <f t="shared" si="12"/>
        <v>New question introduced in 2023 - Please answer this question for the year of the previous update in Column P</v>
      </c>
      <c r="P70" s="248"/>
      <c r="Q70" s="248"/>
      <c r="R70" s="235"/>
      <c r="S70" s="248"/>
      <c r="T70" s="235"/>
      <c r="U70" s="248"/>
      <c r="V70" s="411" t="str">
        <f t="shared" si="1"/>
        <v/>
      </c>
      <c r="W70" s="236"/>
      <c r="X70" s="398"/>
      <c r="Y70" s="152"/>
      <c r="Z70" s="152"/>
      <c r="AA70" s="233"/>
      <c r="AB70" s="242"/>
      <c r="AC70" s="242"/>
      <c r="AD70" s="238"/>
      <c r="AE70" s="237"/>
      <c r="AF70" s="238" t="str">
        <f t="shared" si="2"/>
        <v/>
      </c>
      <c r="AG70" s="255"/>
      <c r="AH70" s="239"/>
      <c r="AI70" s="239"/>
      <c r="AJ70" s="239"/>
      <c r="AK70" s="239" t="str">
        <f t="shared" si="3"/>
        <v/>
      </c>
      <c r="AL70" s="239"/>
      <c r="AM70" s="239"/>
      <c r="AN70" s="239"/>
      <c r="AO70" s="315"/>
      <c r="AP70" s="315" t="str">
        <f t="shared" si="4"/>
        <v>.</v>
      </c>
      <c r="AQ70" s="341"/>
      <c r="AR70" s="189"/>
      <c r="AS70" s="173"/>
      <c r="AT70" s="73"/>
      <c r="AU70" s="158"/>
      <c r="AV70" s="196"/>
    </row>
    <row r="71" spans="1:49" ht="60" customHeight="1" x14ac:dyDescent="0.25">
      <c r="A71" s="23"/>
      <c r="B71" s="38"/>
      <c r="C71" s="23"/>
      <c r="D71" s="654" t="s">
        <v>689</v>
      </c>
      <c r="E71" s="661"/>
      <c r="F71" s="661"/>
      <c r="G71" s="661"/>
      <c r="H71" s="661"/>
      <c r="I71" s="160" t="s">
        <v>1071</v>
      </c>
      <c r="J71" s="538"/>
      <c r="K71" s="539"/>
      <c r="L71" s="539"/>
      <c r="M71" s="540"/>
      <c r="N71" s="41"/>
      <c r="O71" s="41"/>
      <c r="P71" s="41"/>
      <c r="Q71" s="41"/>
      <c r="R71" s="41"/>
      <c r="S71" s="41"/>
      <c r="T71" s="41"/>
      <c r="U71" s="41"/>
      <c r="V71" s="157"/>
      <c r="W71" s="72"/>
      <c r="X71" s="398"/>
      <c r="Y71" s="152"/>
      <c r="Z71" s="152"/>
      <c r="AA71" s="233"/>
      <c r="AB71" s="368"/>
      <c r="AC71" s="241"/>
      <c r="AD71" s="43"/>
      <c r="AE71" s="157"/>
      <c r="AF71" s="156"/>
      <c r="AG71" s="246"/>
      <c r="AH71" s="156"/>
      <c r="AI71" s="156"/>
      <c r="AJ71" s="156"/>
      <c r="AK71" s="156"/>
      <c r="AL71" s="156"/>
      <c r="AM71" s="156"/>
      <c r="AN71" s="156"/>
      <c r="AO71" s="312"/>
      <c r="AP71" s="312"/>
      <c r="AQ71" s="331"/>
      <c r="AR71" s="189"/>
      <c r="AS71" s="173"/>
      <c r="AT71" s="73"/>
      <c r="AU71" s="158"/>
      <c r="AV71" s="196"/>
    </row>
    <row r="72" spans="1:49" ht="33.65" customHeight="1" x14ac:dyDescent="0.25">
      <c r="A72" s="38" t="str">
        <f>MID(E72,FIND("(Q",E72)+1,7)</f>
        <v>Q8f.4.1</v>
      </c>
      <c r="B72" s="38" t="s">
        <v>60</v>
      </c>
      <c r="C72" s="143"/>
      <c r="D72" s="436"/>
      <c r="E72" s="562" t="s">
        <v>690</v>
      </c>
      <c r="F72" s="562"/>
      <c r="G72" s="562"/>
      <c r="H72" s="562"/>
      <c r="I72" s="434"/>
      <c r="J72" s="538"/>
      <c r="K72" s="539"/>
      <c r="L72" s="539"/>
      <c r="M72" s="540"/>
      <c r="N72" s="235" t="s">
        <v>0</v>
      </c>
      <c r="O72" s="429" t="str">
        <f t="shared" ref="O72:O79" si="13">IF(OR(B72="NI",B72="N"),"New question introduced in 2023 - Please answer this question for the year of the previous update in Column P",IF(B72="EC","Small changes were made to the question. Take extra care when validating the response in Column N. If necessary, please change your answer in Column P",""))</f>
        <v>New question introduced in 2023 - Please answer this question for the year of the previous update in Column P</v>
      </c>
      <c r="P72" s="235"/>
      <c r="Q72" s="235"/>
      <c r="R72" s="235"/>
      <c r="S72" s="235"/>
      <c r="T72" s="235"/>
      <c r="U72" s="235"/>
      <c r="V72" s="254" t="str">
        <f t="shared" ref="V72:V79" si="14">IF(AND(T72="",R72="",P72="",N72=""),"",IF(AND(T72="",R72="", P72=""),N72,IF(AND(T72="", R72="",P72&lt;&gt;""),P72,IF(AND(T72="",R72&lt;&gt;""),R72,T72))))</f>
        <v/>
      </c>
      <c r="W72" s="236"/>
      <c r="X72" s="398"/>
      <c r="Y72" s="152"/>
      <c r="Z72" s="152"/>
      <c r="AA72" s="233"/>
      <c r="AB72" s="242"/>
      <c r="AC72" s="242"/>
      <c r="AD72" s="239"/>
      <c r="AE72" s="255"/>
      <c r="AF72" s="239" t="str">
        <f t="shared" si="2"/>
        <v/>
      </c>
      <c r="AG72" s="255"/>
      <c r="AH72" s="239"/>
      <c r="AI72" s="239"/>
      <c r="AJ72" s="239"/>
      <c r="AK72" s="239" t="str">
        <f t="shared" si="3"/>
        <v/>
      </c>
      <c r="AL72" s="239"/>
      <c r="AM72" s="239"/>
      <c r="AN72" s="239"/>
      <c r="AO72" s="315"/>
      <c r="AP72" s="315" t="str">
        <f t="shared" si="4"/>
        <v>.</v>
      </c>
      <c r="AQ72" s="341"/>
      <c r="AR72" s="189"/>
      <c r="AS72" s="173"/>
      <c r="AT72" s="73"/>
      <c r="AU72" s="158"/>
      <c r="AV72" s="196"/>
    </row>
    <row r="73" spans="1:49" ht="51.65" customHeight="1" x14ac:dyDescent="0.25">
      <c r="A73" s="38" t="str">
        <f>MID(E73,FIND("(Q",E73)+1,8)</f>
        <v>Q8f.4.1a</v>
      </c>
      <c r="B73" s="38" t="s">
        <v>535</v>
      </c>
      <c r="C73" s="140"/>
      <c r="D73" s="436"/>
      <c r="E73" s="564" t="s">
        <v>691</v>
      </c>
      <c r="F73" s="564"/>
      <c r="G73" s="564"/>
      <c r="H73" s="564"/>
      <c r="I73" s="160"/>
      <c r="J73" s="538"/>
      <c r="K73" s="539"/>
      <c r="L73" s="539"/>
      <c r="M73" s="540"/>
      <c r="N73" s="235" t="s">
        <v>0</v>
      </c>
      <c r="O73" s="429" t="s">
        <v>904</v>
      </c>
      <c r="P73" s="235"/>
      <c r="Q73" s="235"/>
      <c r="R73" s="235"/>
      <c r="S73" s="235"/>
      <c r="T73" s="235"/>
      <c r="U73" s="235"/>
      <c r="V73" s="254" t="str">
        <f t="shared" si="14"/>
        <v/>
      </c>
      <c r="W73" s="236"/>
      <c r="X73" s="398"/>
      <c r="Y73" s="152"/>
      <c r="Z73" s="152"/>
      <c r="AA73" s="233"/>
      <c r="AB73" s="242"/>
      <c r="AC73" s="242"/>
      <c r="AD73" s="239"/>
      <c r="AE73" s="255"/>
      <c r="AF73" s="239" t="str">
        <f t="shared" si="2"/>
        <v/>
      </c>
      <c r="AG73" s="255"/>
      <c r="AH73" s="239"/>
      <c r="AI73" s="239"/>
      <c r="AJ73" s="239"/>
      <c r="AK73" s="239" t="str">
        <f t="shared" si="3"/>
        <v/>
      </c>
      <c r="AL73" s="239"/>
      <c r="AM73" s="239"/>
      <c r="AN73" s="239"/>
      <c r="AO73" s="315"/>
      <c r="AP73" s="315" t="str">
        <f t="shared" si="4"/>
        <v>.</v>
      </c>
      <c r="AQ73" s="341"/>
      <c r="AR73" s="189"/>
      <c r="AS73" s="173"/>
      <c r="AT73" s="73"/>
      <c r="AU73" s="158"/>
      <c r="AV73" s="196"/>
    </row>
    <row r="74" spans="1:49" s="71" customFormat="1" ht="44.25" customHeight="1" x14ac:dyDescent="0.25">
      <c r="A74" s="137" t="str">
        <f>MID(E74,FIND("(Q",E74)+1,7)</f>
        <v>Q8f.4.2</v>
      </c>
      <c r="B74" s="103" t="s">
        <v>59</v>
      </c>
      <c r="C74" s="143" t="s">
        <v>532</v>
      </c>
      <c r="E74" s="562" t="s">
        <v>692</v>
      </c>
      <c r="F74" s="562"/>
      <c r="G74" s="562"/>
      <c r="H74" s="562"/>
      <c r="I74" s="434"/>
      <c r="J74" s="536"/>
      <c r="K74" s="537"/>
      <c r="L74" s="537"/>
      <c r="M74" s="497"/>
      <c r="N74" s="235" t="s">
        <v>183</v>
      </c>
      <c r="O74" s="429" t="str">
        <f t="shared" si="13"/>
        <v/>
      </c>
      <c r="P74" s="235"/>
      <c r="Q74" s="429"/>
      <c r="R74" s="235"/>
      <c r="S74" s="429"/>
      <c r="T74" s="235"/>
      <c r="U74" s="429"/>
      <c r="V74" s="429" t="str">
        <f t="shared" si="14"/>
        <v>No</v>
      </c>
      <c r="W74" s="236"/>
      <c r="X74" s="398"/>
      <c r="Y74" s="152"/>
      <c r="Z74" s="152"/>
      <c r="AA74" s="233"/>
      <c r="AB74" s="242"/>
      <c r="AC74" s="242"/>
      <c r="AD74" s="237"/>
      <c r="AE74" s="237"/>
      <c r="AF74" s="238" t="str">
        <f t="shared" ref="AF74:AF79" si="15">IF(AND(AD74="",AB74=""),"",IF(AND(AD74="",AB74&lt;&gt;""),AB74,IF(AND(AD74="",AB74&lt;&gt;""),AB74,AD74)))</f>
        <v/>
      </c>
      <c r="AG74" s="255"/>
      <c r="AH74" s="239"/>
      <c r="AI74" s="239"/>
      <c r="AJ74" s="239"/>
      <c r="AK74" s="239" t="str">
        <f t="shared" ref="AK74:AK79" si="16">IF(AND(AI74="",AG74="",AF74=""),"",IF(AND(AI74="",AG74=""),AF74,IF(AND(AI74="",AG74&lt;&gt;""),AG74,IF(AND(AI74="",AG74&lt;&gt;""),AG74,AI74))))</f>
        <v/>
      </c>
      <c r="AL74" s="239"/>
      <c r="AM74" s="239"/>
      <c r="AN74" s="239"/>
      <c r="AO74" s="315"/>
      <c r="AP74" s="315" t="str">
        <f t="shared" ref="AP74:AP79" si="17">IF(AND(AN74="",AL74="",AK74=""),".",IF(AND(AN74="",AL74=""),AK74,IF(AND(AN74="",AL74&lt;&gt;""),AL74,IF(AND(AN74="",AL74&lt;&gt;""),AL74,AN74))))</f>
        <v>.</v>
      </c>
      <c r="AQ74" s="341"/>
      <c r="AR74" s="189"/>
      <c r="AS74" s="173"/>
      <c r="AT74" s="73"/>
      <c r="AU74" s="158"/>
      <c r="AV74" s="196"/>
    </row>
    <row r="75" spans="1:49" s="71" customFormat="1" ht="41.5" customHeight="1" x14ac:dyDescent="0.25">
      <c r="A75" s="103" t="str">
        <f>MID(E75,FIND("(Q",E75)+1,8)</f>
        <v>Q8f.4.2a</v>
      </c>
      <c r="B75" s="103" t="s">
        <v>535</v>
      </c>
      <c r="C75" s="143"/>
      <c r="E75" s="564" t="s">
        <v>693</v>
      </c>
      <c r="F75" s="564"/>
      <c r="G75" s="564"/>
      <c r="H75" s="564"/>
      <c r="I75" s="160"/>
      <c r="J75" s="536"/>
      <c r="K75" s="537"/>
      <c r="L75" s="537"/>
      <c r="M75" s="497"/>
      <c r="N75" s="235" t="s">
        <v>0</v>
      </c>
      <c r="O75" s="429" t="s">
        <v>904</v>
      </c>
      <c r="P75" s="235"/>
      <c r="Q75" s="429"/>
      <c r="R75" s="235"/>
      <c r="S75" s="429"/>
      <c r="T75" s="235"/>
      <c r="U75" s="429"/>
      <c r="V75" s="429" t="str">
        <f t="shared" si="14"/>
        <v/>
      </c>
      <c r="W75" s="236"/>
      <c r="X75" s="398"/>
      <c r="Y75" s="152"/>
      <c r="Z75" s="152"/>
      <c r="AA75" s="233"/>
      <c r="AB75" s="242"/>
      <c r="AC75" s="242"/>
      <c r="AD75" s="237"/>
      <c r="AE75" s="237"/>
      <c r="AF75" s="238" t="str">
        <f t="shared" si="15"/>
        <v/>
      </c>
      <c r="AG75" s="255"/>
      <c r="AH75" s="239"/>
      <c r="AI75" s="239"/>
      <c r="AJ75" s="239"/>
      <c r="AK75" s="239" t="str">
        <f t="shared" si="16"/>
        <v/>
      </c>
      <c r="AL75" s="239"/>
      <c r="AM75" s="239"/>
      <c r="AN75" s="239"/>
      <c r="AO75" s="315"/>
      <c r="AP75" s="315" t="str">
        <f t="shared" si="17"/>
        <v>.</v>
      </c>
      <c r="AQ75" s="341"/>
      <c r="AR75" s="189"/>
      <c r="AS75" s="173"/>
      <c r="AT75" s="73"/>
      <c r="AU75" s="158"/>
      <c r="AV75" s="196"/>
    </row>
    <row r="76" spans="1:49" ht="32.25" customHeight="1" x14ac:dyDescent="0.25">
      <c r="A76" s="138" t="str">
        <f>MID(E76,FIND("(Q",E76)+1,7)</f>
        <v>Q8f.4.3</v>
      </c>
      <c r="B76" s="38" t="s">
        <v>59</v>
      </c>
      <c r="C76" s="139" t="s">
        <v>533</v>
      </c>
      <c r="E76" s="562" t="s">
        <v>694</v>
      </c>
      <c r="F76" s="562"/>
      <c r="G76" s="562"/>
      <c r="H76" s="562"/>
      <c r="I76" s="434"/>
      <c r="J76" s="544"/>
      <c r="K76" s="545"/>
      <c r="L76" s="545"/>
      <c r="M76" s="492"/>
      <c r="N76" s="235" t="s">
        <v>20</v>
      </c>
      <c r="O76" s="429" t="str">
        <f t="shared" si="13"/>
        <v/>
      </c>
      <c r="P76" s="248"/>
      <c r="Q76" s="411"/>
      <c r="R76" s="235"/>
      <c r="S76" s="411"/>
      <c r="T76" s="235"/>
      <c r="U76" s="411"/>
      <c r="V76" s="411" t="str">
        <f t="shared" si="14"/>
        <v>yes</v>
      </c>
      <c r="W76" s="236"/>
      <c r="X76" s="398"/>
      <c r="Y76" s="152"/>
      <c r="Z76" s="152"/>
      <c r="AA76" s="233"/>
      <c r="AB76" s="242"/>
      <c r="AC76" s="242"/>
      <c r="AD76" s="237"/>
      <c r="AE76" s="237"/>
      <c r="AF76" s="238" t="str">
        <f t="shared" si="15"/>
        <v/>
      </c>
      <c r="AG76" s="255"/>
      <c r="AH76" s="239"/>
      <c r="AI76" s="239"/>
      <c r="AJ76" s="239"/>
      <c r="AK76" s="239" t="str">
        <f t="shared" si="16"/>
        <v/>
      </c>
      <c r="AL76" s="239"/>
      <c r="AM76" s="239"/>
      <c r="AN76" s="239"/>
      <c r="AO76" s="315"/>
      <c r="AP76" s="315" t="str">
        <f t="shared" si="17"/>
        <v>.</v>
      </c>
      <c r="AQ76" s="341"/>
      <c r="AR76" s="189"/>
      <c r="AS76" s="173"/>
      <c r="AT76" s="73"/>
      <c r="AU76" s="158"/>
      <c r="AV76" s="196"/>
    </row>
    <row r="77" spans="1:49" ht="51" customHeight="1" x14ac:dyDescent="0.25">
      <c r="A77" s="103" t="str">
        <f>MID(E77,FIND("(Q",E77)+1,8)</f>
        <v>Q8f.4.3a</v>
      </c>
      <c r="B77" s="38" t="s">
        <v>535</v>
      </c>
      <c r="C77" s="139"/>
      <c r="E77" s="564" t="s">
        <v>695</v>
      </c>
      <c r="F77" s="564"/>
      <c r="G77" s="564"/>
      <c r="H77" s="564"/>
      <c r="I77" s="160"/>
      <c r="J77" s="544"/>
      <c r="K77" s="545"/>
      <c r="L77" s="545"/>
      <c r="M77" s="492"/>
      <c r="N77" s="235" t="s">
        <v>0</v>
      </c>
      <c r="O77" s="429" t="s">
        <v>904</v>
      </c>
      <c r="P77" s="248"/>
      <c r="Q77" s="411"/>
      <c r="R77" s="235"/>
      <c r="S77" s="411"/>
      <c r="T77" s="235"/>
      <c r="U77" s="411"/>
      <c r="V77" s="411" t="str">
        <f t="shared" si="14"/>
        <v/>
      </c>
      <c r="W77" s="236"/>
      <c r="X77" s="398"/>
      <c r="Y77" s="152"/>
      <c r="Z77" s="152"/>
      <c r="AA77" s="233"/>
      <c r="AB77" s="242"/>
      <c r="AC77" s="242"/>
      <c r="AD77" s="237"/>
      <c r="AE77" s="237"/>
      <c r="AF77" s="238" t="str">
        <f t="shared" si="15"/>
        <v/>
      </c>
      <c r="AG77" s="255"/>
      <c r="AH77" s="239"/>
      <c r="AI77" s="239"/>
      <c r="AJ77" s="239"/>
      <c r="AK77" s="239" t="str">
        <f t="shared" si="16"/>
        <v/>
      </c>
      <c r="AL77" s="239"/>
      <c r="AM77" s="239"/>
      <c r="AN77" s="239"/>
      <c r="AO77" s="315"/>
      <c r="AP77" s="315" t="str">
        <f t="shared" si="17"/>
        <v>.</v>
      </c>
      <c r="AQ77" s="341"/>
      <c r="AR77" s="189"/>
      <c r="AS77" s="173"/>
      <c r="AT77" s="158"/>
      <c r="AU77" s="73"/>
      <c r="AV77" s="164"/>
    </row>
    <row r="78" spans="1:49" ht="64.5" customHeight="1" x14ac:dyDescent="0.25">
      <c r="A78" s="138" t="str">
        <f>MID(E78,FIND("(Q",E78)+1,7)</f>
        <v>Q8f.4.4</v>
      </c>
      <c r="B78" s="38" t="s">
        <v>88</v>
      </c>
      <c r="C78" s="139" t="s">
        <v>530</v>
      </c>
      <c r="E78" s="568" t="s">
        <v>696</v>
      </c>
      <c r="F78" s="568"/>
      <c r="G78" s="568"/>
      <c r="H78" s="568"/>
      <c r="I78" s="643" t="s">
        <v>1081</v>
      </c>
      <c r="J78" s="173"/>
      <c r="K78" s="158"/>
      <c r="L78" s="158"/>
      <c r="M78" s="164"/>
      <c r="N78" s="235" t="s">
        <v>83</v>
      </c>
      <c r="O78" s="429" t="str">
        <f t="shared" si="13"/>
        <v/>
      </c>
      <c r="P78" s="248"/>
      <c r="Q78" s="411"/>
      <c r="R78" s="235"/>
      <c r="S78" s="411"/>
      <c r="T78" s="235"/>
      <c r="U78" s="411"/>
      <c r="V78" s="411" t="str">
        <f t="shared" si="14"/>
        <v>yes (at least with some countries)</v>
      </c>
      <c r="W78" s="236"/>
      <c r="X78" s="398"/>
      <c r="Y78" s="152"/>
      <c r="Z78" s="152"/>
      <c r="AA78" s="233"/>
      <c r="AB78" s="242"/>
      <c r="AC78" s="242"/>
      <c r="AD78" s="237"/>
      <c r="AE78" s="237"/>
      <c r="AF78" s="238" t="str">
        <f t="shared" si="15"/>
        <v/>
      </c>
      <c r="AG78" s="255"/>
      <c r="AH78" s="239"/>
      <c r="AI78" s="239"/>
      <c r="AJ78" s="239"/>
      <c r="AK78" s="239" t="str">
        <f t="shared" si="16"/>
        <v/>
      </c>
      <c r="AL78" s="239"/>
      <c r="AM78" s="239"/>
      <c r="AN78" s="239"/>
      <c r="AO78" s="315"/>
      <c r="AP78" s="315" t="str">
        <f t="shared" si="17"/>
        <v>.</v>
      </c>
      <c r="AQ78" s="341"/>
      <c r="AR78" s="189"/>
      <c r="AS78" s="173"/>
      <c r="AT78" s="158"/>
      <c r="AU78" s="73"/>
      <c r="AV78" s="196"/>
    </row>
    <row r="79" spans="1:49" ht="32.15" customHeight="1" thickBot="1" x14ac:dyDescent="0.3">
      <c r="A79" s="138" t="str">
        <f>MID(E79,FIND("(Q",E79)+1,8)</f>
        <v>Q8f.4.4a</v>
      </c>
      <c r="B79" s="38" t="s">
        <v>88</v>
      </c>
      <c r="C79" s="139" t="s">
        <v>531</v>
      </c>
      <c r="D79" s="184"/>
      <c r="E79" s="650" t="s">
        <v>697</v>
      </c>
      <c r="F79" s="650"/>
      <c r="G79" s="650"/>
      <c r="H79" s="650"/>
      <c r="I79" s="644"/>
      <c r="J79" s="179"/>
      <c r="K79" s="197"/>
      <c r="L79" s="197"/>
      <c r="M79" s="181"/>
      <c r="N79" s="319" t="s">
        <v>1209</v>
      </c>
      <c r="O79" s="256" t="str">
        <f t="shared" si="13"/>
        <v/>
      </c>
      <c r="P79" s="526"/>
      <c r="Q79" s="310"/>
      <c r="R79" s="274"/>
      <c r="S79" s="310"/>
      <c r="T79" s="274"/>
      <c r="U79" s="310"/>
      <c r="V79" s="310" t="str">
        <f t="shared" si="14"/>
        <v>.</v>
      </c>
      <c r="W79" s="355"/>
      <c r="X79" s="483"/>
      <c r="Y79" s="484" t="str">
        <f t="shared" ref="Y79" si="18">IF(W79="","",W79)</f>
        <v/>
      </c>
      <c r="Z79" s="484"/>
      <c r="AA79" s="485"/>
      <c r="AB79" s="257"/>
      <c r="AC79" s="257"/>
      <c r="AD79" s="258"/>
      <c r="AE79" s="258"/>
      <c r="AF79" s="259" t="str">
        <f t="shared" si="15"/>
        <v/>
      </c>
      <c r="AG79" s="277"/>
      <c r="AH79" s="260"/>
      <c r="AI79" s="260"/>
      <c r="AJ79" s="260"/>
      <c r="AK79" s="260" t="str">
        <f t="shared" si="16"/>
        <v/>
      </c>
      <c r="AL79" s="260"/>
      <c r="AM79" s="260"/>
      <c r="AN79" s="260"/>
      <c r="AO79" s="320"/>
      <c r="AP79" s="320" t="str">
        <f t="shared" si="17"/>
        <v>.</v>
      </c>
      <c r="AQ79" s="344"/>
      <c r="AR79" s="189"/>
      <c r="AS79" s="179"/>
      <c r="AT79" s="197"/>
      <c r="AU79" s="180"/>
      <c r="AV79" s="198"/>
    </row>
    <row r="80" spans="1:49" x14ac:dyDescent="0.25">
      <c r="A80" s="30"/>
      <c r="B80" s="30"/>
      <c r="C80" s="98"/>
      <c r="AB80" s="380"/>
      <c r="AC80" s="380"/>
      <c r="AR80" s="195"/>
      <c r="AS80" s="172"/>
      <c r="AT80" s="172"/>
      <c r="AU80" s="172"/>
      <c r="AV80" s="172"/>
      <c r="AW80" s="201"/>
    </row>
    <row r="81" spans="1:48" x14ac:dyDescent="0.25">
      <c r="A81" s="356"/>
      <c r="B81" s="356">
        <f>COUNTIF(B7:B79,"E")+ COUNTIF(B7:B79,"EC")+ COUNTIF(B7:B79,"N")+ COUNTIF(B7:B79,"ETS")</f>
        <v>32</v>
      </c>
      <c r="C81" s="356"/>
      <c r="J81" s="53"/>
      <c r="K81" s="53"/>
      <c r="L81" s="53"/>
      <c r="M81" s="53"/>
      <c r="Q81" s="60"/>
      <c r="S81" s="60"/>
      <c r="T81" s="53"/>
      <c r="U81" s="60"/>
      <c r="W81" s="43"/>
      <c r="Y81" s="53"/>
      <c r="Z81" s="53"/>
      <c r="AA81" s="53"/>
      <c r="AB81" s="362"/>
      <c r="AC81" s="362"/>
      <c r="AD81" s="43"/>
      <c r="AE81" s="43"/>
      <c r="AF81" s="43"/>
      <c r="AG81" s="43"/>
      <c r="AH81" s="357"/>
      <c r="AI81" s="40"/>
      <c r="AJ81" s="40"/>
      <c r="AK81" s="40"/>
      <c r="AL81" s="40"/>
      <c r="AM81" s="43"/>
      <c r="AN81" s="43"/>
      <c r="AO81" s="43"/>
      <c r="AP81" s="43"/>
      <c r="AQ81" s="43"/>
      <c r="AR81" s="24"/>
      <c r="AS81" s="24">
        <f>COUNTIF(AS7:AS79,"x")</f>
        <v>0</v>
      </c>
      <c r="AT81" s="24">
        <f>AS81/B81</f>
        <v>0</v>
      </c>
      <c r="AU81" s="172"/>
      <c r="AV81" s="172"/>
    </row>
    <row r="82" spans="1:48" x14ac:dyDescent="0.25">
      <c r="H82" s="58"/>
      <c r="I82" s="43"/>
      <c r="AB82" s="380"/>
      <c r="AC82" s="380"/>
      <c r="AR82" s="195"/>
      <c r="AS82" s="172"/>
      <c r="AT82" s="172"/>
      <c r="AU82" s="172"/>
      <c r="AV82" s="172"/>
    </row>
    <row r="83" spans="1:48" x14ac:dyDescent="0.25">
      <c r="H83" s="432"/>
      <c r="I83" s="432"/>
      <c r="J83" s="432"/>
      <c r="AB83" s="380"/>
      <c r="AC83" s="380"/>
      <c r="AR83" s="200"/>
      <c r="AS83" s="200"/>
      <c r="AT83" s="200"/>
      <c r="AU83" s="200"/>
      <c r="AV83" s="200"/>
    </row>
    <row r="84" spans="1:48" x14ac:dyDescent="0.25">
      <c r="AB84" s="380"/>
      <c r="AC84" s="380"/>
      <c r="AR84" s="200"/>
      <c r="AS84" s="200"/>
      <c r="AT84" s="200"/>
      <c r="AU84" s="200"/>
      <c r="AV84" s="200"/>
    </row>
    <row r="85" spans="1:48" x14ac:dyDescent="0.25">
      <c r="AB85" s="380"/>
      <c r="AC85" s="380"/>
      <c r="AR85" s="200"/>
      <c r="AS85" s="200"/>
      <c r="AT85" s="200"/>
      <c r="AU85" s="200"/>
      <c r="AV85" s="200"/>
    </row>
    <row r="86" spans="1:48" x14ac:dyDescent="0.25">
      <c r="AB86" s="380"/>
      <c r="AC86" s="380"/>
      <c r="AR86" s="200"/>
      <c r="AS86" s="200"/>
      <c r="AT86" s="200"/>
      <c r="AU86" s="200"/>
      <c r="AV86" s="200"/>
    </row>
    <row r="87" spans="1:48" x14ac:dyDescent="0.25">
      <c r="AB87" s="380"/>
      <c r="AC87" s="380"/>
      <c r="AR87" s="200"/>
      <c r="AS87" s="200"/>
      <c r="AT87" s="200"/>
      <c r="AU87" s="200"/>
      <c r="AV87" s="200"/>
    </row>
    <row r="88" spans="1:48" x14ac:dyDescent="0.25">
      <c r="AB88" s="380"/>
      <c r="AC88" s="380"/>
      <c r="AR88" s="200"/>
      <c r="AS88" s="200"/>
      <c r="AT88" s="200"/>
      <c r="AU88" s="200"/>
      <c r="AV88" s="200"/>
    </row>
    <row r="89" spans="1:48" x14ac:dyDescent="0.25">
      <c r="AB89" s="380"/>
      <c r="AC89" s="380"/>
      <c r="AR89" s="200"/>
      <c r="AS89" s="200"/>
      <c r="AT89" s="200"/>
      <c r="AU89" s="200"/>
      <c r="AV89" s="200"/>
    </row>
    <row r="90" spans="1:48" x14ac:dyDescent="0.25">
      <c r="AB90" s="380"/>
      <c r="AC90" s="380"/>
      <c r="AR90" s="200"/>
      <c r="AS90" s="200"/>
      <c r="AT90" s="200"/>
      <c r="AU90" s="200"/>
      <c r="AV90" s="200"/>
    </row>
    <row r="91" spans="1:48" x14ac:dyDescent="0.25">
      <c r="AB91" s="380"/>
      <c r="AC91" s="380"/>
      <c r="AR91" s="200"/>
      <c r="AS91" s="200"/>
      <c r="AT91" s="200"/>
      <c r="AU91" s="200"/>
      <c r="AV91" s="200"/>
    </row>
    <row r="92" spans="1:48" x14ac:dyDescent="0.25">
      <c r="AB92" s="380"/>
      <c r="AC92" s="380"/>
      <c r="AR92" s="200"/>
      <c r="AS92" s="200"/>
      <c r="AT92" s="200"/>
      <c r="AU92" s="200"/>
      <c r="AV92" s="200"/>
    </row>
    <row r="93" spans="1:48" x14ac:dyDescent="0.25">
      <c r="AB93" s="380"/>
      <c r="AC93" s="380"/>
      <c r="AR93" s="200"/>
      <c r="AS93" s="78"/>
      <c r="AT93" s="78"/>
      <c r="AU93" s="78"/>
      <c r="AV93" s="78"/>
    </row>
    <row r="94" spans="1:48" x14ac:dyDescent="0.25">
      <c r="AB94" s="380"/>
      <c r="AC94" s="380"/>
      <c r="AR94" s="200"/>
      <c r="AS94" s="78"/>
      <c r="AT94" s="78"/>
      <c r="AU94" s="78"/>
      <c r="AV94" s="78"/>
    </row>
    <row r="95" spans="1:48" x14ac:dyDescent="0.25">
      <c r="AB95" s="380"/>
      <c r="AC95" s="380"/>
      <c r="AR95" s="200"/>
      <c r="AS95" s="78"/>
      <c r="AT95" s="78"/>
      <c r="AU95" s="78"/>
      <c r="AV95" s="78"/>
    </row>
    <row r="96" spans="1:48" x14ac:dyDescent="0.25">
      <c r="AB96" s="380"/>
      <c r="AC96" s="380"/>
      <c r="AR96" s="200"/>
      <c r="AS96" s="78"/>
      <c r="AT96" s="78"/>
      <c r="AU96" s="78"/>
      <c r="AV96" s="78"/>
    </row>
    <row r="97" spans="28:48" x14ac:dyDescent="0.25">
      <c r="AB97" s="380"/>
      <c r="AC97" s="380"/>
      <c r="AR97" s="200"/>
      <c r="AS97" s="78"/>
      <c r="AT97" s="78"/>
      <c r="AU97" s="78"/>
      <c r="AV97" s="78"/>
    </row>
    <row r="98" spans="28:48" x14ac:dyDescent="0.25">
      <c r="AB98" s="380"/>
      <c r="AC98" s="380"/>
      <c r="AR98" s="200"/>
      <c r="AS98" s="78"/>
      <c r="AT98" s="78"/>
      <c r="AU98" s="78"/>
      <c r="AV98" s="78"/>
    </row>
    <row r="99" spans="28:48" x14ac:dyDescent="0.25">
      <c r="AB99" s="380"/>
      <c r="AC99" s="380"/>
      <c r="AR99" s="200"/>
      <c r="AS99" s="78"/>
      <c r="AT99" s="78"/>
      <c r="AU99" s="78"/>
      <c r="AV99" s="78"/>
    </row>
    <row r="100" spans="28:48" x14ac:dyDescent="0.25">
      <c r="AB100" s="380"/>
      <c r="AC100" s="380"/>
      <c r="AR100" s="200"/>
      <c r="AS100" s="78"/>
      <c r="AT100" s="78"/>
      <c r="AU100" s="78"/>
      <c r="AV100" s="78"/>
    </row>
    <row r="101" spans="28:48" x14ac:dyDescent="0.25">
      <c r="AB101" s="380"/>
      <c r="AC101" s="380"/>
      <c r="AR101" s="200"/>
      <c r="AS101" s="78"/>
      <c r="AT101" s="78"/>
      <c r="AU101" s="78"/>
      <c r="AV101" s="78"/>
    </row>
    <row r="102" spans="28:48" x14ac:dyDescent="0.25">
      <c r="AB102" s="380"/>
      <c r="AC102" s="380"/>
      <c r="AR102" s="200"/>
      <c r="AS102" s="78"/>
      <c r="AT102" s="78"/>
      <c r="AU102" s="78"/>
      <c r="AV102" s="78"/>
    </row>
    <row r="103" spans="28:48" x14ac:dyDescent="0.25">
      <c r="AB103" s="380"/>
      <c r="AC103" s="380"/>
      <c r="AR103" s="200"/>
      <c r="AS103" s="78"/>
      <c r="AT103" s="78"/>
      <c r="AU103" s="78"/>
      <c r="AV103" s="78"/>
    </row>
    <row r="104" spans="28:48" x14ac:dyDescent="0.25">
      <c r="AB104" s="380"/>
      <c r="AC104" s="380"/>
      <c r="AR104" s="200"/>
      <c r="AS104" s="78"/>
      <c r="AT104" s="78"/>
      <c r="AU104" s="78"/>
      <c r="AV104" s="78"/>
    </row>
    <row r="105" spans="28:48" x14ac:dyDescent="0.25">
      <c r="AB105" s="380"/>
      <c r="AC105" s="380"/>
      <c r="AR105" s="200"/>
      <c r="AS105" s="78"/>
      <c r="AT105" s="78"/>
      <c r="AU105" s="78"/>
      <c r="AV105" s="78"/>
    </row>
    <row r="106" spans="28:48" x14ac:dyDescent="0.25">
      <c r="AB106" s="380"/>
      <c r="AC106" s="380"/>
      <c r="AR106" s="200"/>
      <c r="AS106" s="78"/>
      <c r="AT106" s="78"/>
      <c r="AU106" s="78"/>
      <c r="AV106" s="78"/>
    </row>
    <row r="107" spans="28:48" x14ac:dyDescent="0.25">
      <c r="AB107" s="380"/>
      <c r="AC107" s="380"/>
      <c r="AR107" s="200"/>
      <c r="AS107" s="78"/>
      <c r="AT107" s="78"/>
      <c r="AU107" s="78"/>
      <c r="AV107" s="78"/>
    </row>
    <row r="108" spans="28:48" x14ac:dyDescent="0.25">
      <c r="AB108" s="380"/>
      <c r="AC108" s="380"/>
      <c r="AR108" s="78"/>
      <c r="AS108" s="78"/>
      <c r="AT108" s="78"/>
      <c r="AU108" s="78"/>
      <c r="AV108" s="78"/>
    </row>
    <row r="109" spans="28:48" x14ac:dyDescent="0.25">
      <c r="AB109" s="380"/>
      <c r="AC109" s="380"/>
      <c r="AR109" s="78"/>
      <c r="AS109" s="78"/>
      <c r="AT109" s="78"/>
      <c r="AU109" s="78"/>
      <c r="AV109" s="78"/>
    </row>
    <row r="110" spans="28:48" x14ac:dyDescent="0.25">
      <c r="AB110" s="380"/>
      <c r="AC110" s="380"/>
      <c r="AR110" s="78"/>
      <c r="AS110" s="78"/>
      <c r="AT110" s="78"/>
      <c r="AU110" s="78"/>
      <c r="AV110" s="78"/>
    </row>
    <row r="111" spans="28:48" x14ac:dyDescent="0.25">
      <c r="AB111" s="380"/>
      <c r="AC111" s="380"/>
      <c r="AR111" s="78"/>
      <c r="AS111" s="78"/>
      <c r="AT111" s="78"/>
      <c r="AU111" s="78"/>
      <c r="AV111" s="78"/>
    </row>
    <row r="112" spans="28:48" x14ac:dyDescent="0.25">
      <c r="AB112" s="380"/>
      <c r="AC112" s="380"/>
      <c r="AR112" s="78"/>
      <c r="AS112" s="78"/>
      <c r="AT112" s="78"/>
      <c r="AU112" s="78"/>
      <c r="AV112" s="78"/>
    </row>
    <row r="113" spans="28:48" x14ac:dyDescent="0.25">
      <c r="AB113" s="380"/>
      <c r="AC113" s="380"/>
      <c r="AR113" s="78"/>
      <c r="AS113" s="78"/>
      <c r="AT113" s="78"/>
      <c r="AU113" s="78"/>
      <c r="AV113" s="78"/>
    </row>
    <row r="114" spans="28:48" x14ac:dyDescent="0.25">
      <c r="AB114" s="380"/>
      <c r="AC114" s="380"/>
      <c r="AR114" s="78"/>
      <c r="AS114" s="78"/>
      <c r="AT114" s="78"/>
      <c r="AU114" s="78"/>
      <c r="AV114" s="78"/>
    </row>
    <row r="115" spans="28:48" x14ac:dyDescent="0.25">
      <c r="AB115" s="380"/>
      <c r="AC115" s="380"/>
      <c r="AR115" s="78"/>
      <c r="AS115" s="78"/>
      <c r="AT115" s="78"/>
      <c r="AU115" s="78"/>
      <c r="AV115" s="78"/>
    </row>
    <row r="116" spans="28:48" x14ac:dyDescent="0.25">
      <c r="AB116" s="380"/>
      <c r="AC116" s="380"/>
      <c r="AR116" s="78"/>
      <c r="AS116" s="78"/>
      <c r="AT116" s="78"/>
      <c r="AU116" s="78"/>
      <c r="AV116" s="78"/>
    </row>
    <row r="117" spans="28:48" x14ac:dyDescent="0.25">
      <c r="AB117" s="380"/>
      <c r="AC117" s="380"/>
      <c r="AR117" s="78"/>
      <c r="AS117" s="78"/>
      <c r="AT117" s="78"/>
      <c r="AU117" s="78"/>
      <c r="AV117" s="78"/>
    </row>
    <row r="118" spans="28:48" x14ac:dyDescent="0.25">
      <c r="AB118" s="380"/>
      <c r="AC118" s="380"/>
      <c r="AR118" s="78"/>
      <c r="AS118" s="78"/>
      <c r="AT118" s="78"/>
      <c r="AU118" s="78"/>
      <c r="AV118" s="78"/>
    </row>
    <row r="119" spans="28:48" x14ac:dyDescent="0.25">
      <c r="AB119" s="380"/>
      <c r="AC119" s="380"/>
      <c r="AR119" s="78"/>
      <c r="AS119" s="78"/>
      <c r="AT119" s="78"/>
      <c r="AU119" s="78"/>
      <c r="AV119" s="78"/>
    </row>
    <row r="120" spans="28:48" x14ac:dyDescent="0.25">
      <c r="AB120" s="380"/>
      <c r="AC120" s="380"/>
      <c r="AR120" s="78"/>
      <c r="AS120" s="78"/>
      <c r="AT120" s="78"/>
      <c r="AU120" s="78"/>
      <c r="AV120" s="78"/>
    </row>
    <row r="121" spans="28:48" x14ac:dyDescent="0.25">
      <c r="AB121" s="380"/>
      <c r="AC121" s="380"/>
      <c r="AR121" s="78"/>
      <c r="AS121" s="78"/>
      <c r="AT121" s="78"/>
      <c r="AU121" s="78"/>
      <c r="AV121" s="78"/>
    </row>
    <row r="122" spans="28:48" x14ac:dyDescent="0.25">
      <c r="AB122" s="380"/>
      <c r="AC122" s="380"/>
      <c r="AR122" s="78"/>
      <c r="AS122" s="78"/>
      <c r="AT122" s="78"/>
      <c r="AU122" s="78"/>
      <c r="AV122" s="78"/>
    </row>
    <row r="123" spans="28:48" x14ac:dyDescent="0.25">
      <c r="AB123" s="380"/>
      <c r="AC123" s="380"/>
      <c r="AR123" s="78"/>
      <c r="AS123" s="78"/>
      <c r="AT123" s="78"/>
      <c r="AU123" s="78"/>
      <c r="AV123" s="78"/>
    </row>
    <row r="124" spans="28:48" x14ac:dyDescent="0.25">
      <c r="AB124" s="380"/>
      <c r="AC124" s="380"/>
      <c r="AR124" s="78"/>
      <c r="AS124" s="78"/>
      <c r="AT124" s="78"/>
      <c r="AU124" s="78"/>
      <c r="AV124" s="78"/>
    </row>
    <row r="125" spans="28:48" x14ac:dyDescent="0.25">
      <c r="AB125" s="380"/>
      <c r="AC125" s="380"/>
      <c r="AR125" s="78"/>
      <c r="AS125" s="78"/>
      <c r="AT125" s="78"/>
      <c r="AU125" s="78"/>
      <c r="AV125" s="78"/>
    </row>
    <row r="126" spans="28:48" x14ac:dyDescent="0.25">
      <c r="AB126" s="380"/>
      <c r="AC126" s="380"/>
      <c r="AR126" s="78"/>
      <c r="AS126" s="78"/>
      <c r="AT126" s="78"/>
      <c r="AU126" s="78"/>
      <c r="AV126" s="78"/>
    </row>
    <row r="127" spans="28:48" x14ac:dyDescent="0.25">
      <c r="AB127" s="380"/>
      <c r="AC127" s="380"/>
      <c r="AR127" s="78"/>
      <c r="AS127" s="78"/>
      <c r="AT127" s="78"/>
      <c r="AU127" s="78"/>
      <c r="AV127" s="78"/>
    </row>
    <row r="128" spans="28:48" x14ac:dyDescent="0.25">
      <c r="AB128" s="380"/>
      <c r="AC128" s="380"/>
      <c r="AR128" s="78"/>
      <c r="AS128" s="78"/>
      <c r="AT128" s="78"/>
      <c r="AU128" s="78"/>
      <c r="AV128" s="78"/>
    </row>
    <row r="129" spans="28:48" x14ac:dyDescent="0.25">
      <c r="AB129" s="380"/>
      <c r="AC129" s="380"/>
      <c r="AR129" s="78"/>
      <c r="AS129" s="78"/>
      <c r="AT129" s="78"/>
      <c r="AU129" s="78"/>
      <c r="AV129" s="78"/>
    </row>
    <row r="130" spans="28:48" x14ac:dyDescent="0.25">
      <c r="AB130" s="380"/>
      <c r="AC130" s="380"/>
      <c r="AR130" s="78"/>
      <c r="AS130" s="78"/>
      <c r="AT130" s="78"/>
      <c r="AU130" s="78"/>
      <c r="AV130" s="78"/>
    </row>
    <row r="131" spans="28:48" x14ac:dyDescent="0.25">
      <c r="AB131" s="380"/>
      <c r="AC131" s="380"/>
      <c r="AR131" s="78"/>
      <c r="AS131" s="78"/>
      <c r="AT131" s="78"/>
      <c r="AU131" s="78"/>
      <c r="AV131" s="78"/>
    </row>
    <row r="132" spans="28:48" x14ac:dyDescent="0.25">
      <c r="AB132" s="380"/>
      <c r="AC132" s="380"/>
      <c r="AR132" s="78"/>
      <c r="AS132" s="78"/>
      <c r="AT132" s="78"/>
      <c r="AU132" s="78"/>
      <c r="AV132" s="78"/>
    </row>
    <row r="133" spans="28:48" x14ac:dyDescent="0.25">
      <c r="AB133" s="380"/>
      <c r="AC133" s="380"/>
      <c r="AR133" s="78"/>
      <c r="AS133" s="78"/>
      <c r="AT133" s="78"/>
      <c r="AU133" s="78"/>
      <c r="AV133" s="78"/>
    </row>
    <row r="134" spans="28:48" x14ac:dyDescent="0.25">
      <c r="AB134" s="380"/>
      <c r="AC134" s="380"/>
      <c r="AR134" s="78"/>
      <c r="AS134" s="78"/>
      <c r="AT134" s="78"/>
      <c r="AU134" s="78"/>
      <c r="AV134" s="78"/>
    </row>
    <row r="135" spans="28:48" x14ac:dyDescent="0.25">
      <c r="AB135" s="380"/>
      <c r="AC135" s="380"/>
      <c r="AR135" s="78"/>
      <c r="AS135" s="78"/>
      <c r="AT135" s="78"/>
      <c r="AU135" s="78"/>
      <c r="AV135" s="78"/>
    </row>
    <row r="136" spans="28:48" x14ac:dyDescent="0.25">
      <c r="AB136" s="380"/>
      <c r="AC136" s="380"/>
      <c r="AR136" s="78"/>
      <c r="AS136" s="78"/>
      <c r="AT136" s="78"/>
      <c r="AU136" s="78"/>
      <c r="AV136" s="78"/>
    </row>
    <row r="137" spans="28:48" x14ac:dyDescent="0.25">
      <c r="AB137" s="380"/>
      <c r="AC137" s="380"/>
      <c r="AR137" s="78"/>
      <c r="AS137" s="78"/>
      <c r="AT137" s="78"/>
      <c r="AU137" s="78"/>
      <c r="AV137" s="78"/>
    </row>
    <row r="138" spans="28:48" x14ac:dyDescent="0.25">
      <c r="AB138" s="380"/>
      <c r="AC138" s="380"/>
      <c r="AR138" s="78"/>
      <c r="AS138" s="78"/>
      <c r="AT138" s="78"/>
      <c r="AU138" s="78"/>
      <c r="AV138" s="78"/>
    </row>
    <row r="139" spans="28:48" x14ac:dyDescent="0.25">
      <c r="AB139" s="380"/>
      <c r="AC139" s="380"/>
      <c r="AR139" s="78"/>
      <c r="AS139" s="78"/>
      <c r="AT139" s="78"/>
      <c r="AU139" s="78"/>
      <c r="AV139" s="78"/>
    </row>
    <row r="140" spans="28:48" x14ac:dyDescent="0.25">
      <c r="AB140" s="380"/>
      <c r="AC140" s="380"/>
      <c r="AR140" s="78"/>
      <c r="AS140" s="78"/>
      <c r="AT140" s="78"/>
      <c r="AU140" s="78"/>
      <c r="AV140" s="78"/>
    </row>
    <row r="141" spans="28:48" x14ac:dyDescent="0.25">
      <c r="AB141" s="380"/>
      <c r="AC141" s="380"/>
      <c r="AR141" s="78"/>
      <c r="AS141" s="78"/>
      <c r="AT141" s="78"/>
      <c r="AU141" s="78"/>
      <c r="AV141" s="78"/>
    </row>
    <row r="142" spans="28:48" x14ac:dyDescent="0.25">
      <c r="AB142" s="380"/>
      <c r="AC142" s="380"/>
      <c r="AR142" s="78"/>
      <c r="AS142" s="78"/>
      <c r="AT142" s="78"/>
      <c r="AU142" s="78"/>
      <c r="AV142" s="78"/>
    </row>
    <row r="143" spans="28:48" x14ac:dyDescent="0.25">
      <c r="AB143" s="380"/>
      <c r="AC143" s="380"/>
      <c r="AR143" s="78"/>
      <c r="AS143" s="78"/>
      <c r="AT143" s="78"/>
      <c r="AU143" s="78"/>
      <c r="AV143" s="78"/>
    </row>
    <row r="144" spans="28:48" x14ac:dyDescent="0.25">
      <c r="AB144" s="380"/>
      <c r="AC144" s="380"/>
      <c r="AR144" s="78"/>
      <c r="AS144" s="78"/>
      <c r="AT144" s="78"/>
      <c r="AU144" s="78"/>
      <c r="AV144" s="78"/>
    </row>
    <row r="145" spans="28:48" x14ac:dyDescent="0.25">
      <c r="AB145" s="380"/>
      <c r="AC145" s="380"/>
      <c r="AR145" s="78"/>
      <c r="AS145" s="78"/>
      <c r="AT145" s="78"/>
      <c r="AU145" s="78"/>
      <c r="AV145" s="78"/>
    </row>
    <row r="146" spans="28:48" x14ac:dyDescent="0.25">
      <c r="AB146" s="380"/>
      <c r="AC146" s="380"/>
      <c r="AR146" s="78"/>
      <c r="AS146" s="78"/>
      <c r="AT146" s="78"/>
      <c r="AU146" s="78"/>
      <c r="AV146" s="78"/>
    </row>
    <row r="147" spans="28:48" x14ac:dyDescent="0.25">
      <c r="AB147" s="380"/>
      <c r="AC147" s="380"/>
      <c r="AR147" s="78"/>
      <c r="AS147" s="78"/>
      <c r="AT147" s="78"/>
      <c r="AU147" s="78"/>
      <c r="AV147" s="78"/>
    </row>
    <row r="148" spans="28:48" x14ac:dyDescent="0.25">
      <c r="AB148" s="380"/>
      <c r="AC148" s="380"/>
      <c r="AR148" s="78"/>
      <c r="AS148" s="78"/>
      <c r="AT148" s="78"/>
      <c r="AU148" s="78"/>
      <c r="AV148" s="78"/>
    </row>
    <row r="149" spans="28:48" x14ac:dyDescent="0.25">
      <c r="AB149" s="380"/>
      <c r="AC149" s="380"/>
      <c r="AR149" s="78"/>
      <c r="AS149" s="78"/>
      <c r="AT149" s="78"/>
      <c r="AU149" s="78"/>
      <c r="AV149" s="78"/>
    </row>
    <row r="150" spans="28:48" x14ac:dyDescent="0.25">
      <c r="AB150" s="380"/>
      <c r="AC150" s="380"/>
      <c r="AR150" s="78"/>
      <c r="AS150" s="78"/>
      <c r="AT150" s="78"/>
      <c r="AU150" s="78"/>
      <c r="AV150" s="78"/>
    </row>
    <row r="151" spans="28:48" x14ac:dyDescent="0.25">
      <c r="AB151" s="380"/>
      <c r="AC151" s="380"/>
      <c r="AR151" s="78"/>
      <c r="AS151" s="78"/>
      <c r="AT151" s="78"/>
      <c r="AU151" s="78"/>
      <c r="AV151" s="78"/>
    </row>
    <row r="152" spans="28:48" x14ac:dyDescent="0.25">
      <c r="AB152" s="380"/>
      <c r="AC152" s="380"/>
      <c r="AR152" s="78"/>
      <c r="AS152" s="78"/>
      <c r="AT152" s="78"/>
      <c r="AU152" s="78"/>
      <c r="AV152" s="78"/>
    </row>
    <row r="153" spans="28:48" x14ac:dyDescent="0.25">
      <c r="AB153" s="380"/>
      <c r="AC153" s="380"/>
      <c r="AR153" s="78"/>
      <c r="AS153" s="78"/>
      <c r="AT153" s="78"/>
      <c r="AU153" s="78"/>
      <c r="AV153" s="78"/>
    </row>
    <row r="154" spans="28:48" x14ac:dyDescent="0.25">
      <c r="AB154" s="380"/>
      <c r="AC154" s="380"/>
      <c r="AR154" s="78"/>
      <c r="AS154" s="78"/>
      <c r="AT154" s="78"/>
      <c r="AU154" s="78"/>
      <c r="AV154" s="78"/>
    </row>
    <row r="155" spans="28:48" x14ac:dyDescent="0.25">
      <c r="AB155" s="380"/>
      <c r="AC155" s="380"/>
      <c r="AR155" s="78"/>
      <c r="AS155" s="78"/>
      <c r="AT155" s="78"/>
      <c r="AU155" s="78"/>
      <c r="AV155" s="78"/>
    </row>
    <row r="156" spans="28:48" x14ac:dyDescent="0.25">
      <c r="AB156" s="380"/>
      <c r="AC156" s="380"/>
      <c r="AR156" s="78"/>
      <c r="AS156" s="78"/>
      <c r="AT156" s="78"/>
      <c r="AU156" s="78"/>
      <c r="AV156" s="78"/>
    </row>
    <row r="157" spans="28:48" x14ac:dyDescent="0.25">
      <c r="AB157" s="380"/>
      <c r="AC157" s="380"/>
      <c r="AR157" s="78"/>
      <c r="AS157" s="78"/>
      <c r="AT157" s="78"/>
      <c r="AU157" s="78"/>
      <c r="AV157" s="78"/>
    </row>
    <row r="158" spans="28:48" x14ac:dyDescent="0.25">
      <c r="AB158" s="380"/>
      <c r="AC158" s="380"/>
      <c r="AR158" s="78"/>
      <c r="AS158" s="78"/>
      <c r="AT158" s="78"/>
      <c r="AU158" s="78"/>
      <c r="AV158" s="78"/>
    </row>
    <row r="159" spans="28:48" x14ac:dyDescent="0.25">
      <c r="AB159" s="380"/>
      <c r="AC159" s="380"/>
      <c r="AR159" s="78"/>
      <c r="AS159" s="78"/>
      <c r="AT159" s="78"/>
      <c r="AU159" s="78"/>
      <c r="AV159" s="78"/>
    </row>
    <row r="160" spans="28:48" x14ac:dyDescent="0.25">
      <c r="AB160" s="380"/>
      <c r="AC160" s="380"/>
      <c r="AR160" s="78"/>
      <c r="AS160" s="78"/>
      <c r="AT160" s="78"/>
      <c r="AU160" s="78"/>
      <c r="AV160" s="78"/>
    </row>
    <row r="161" spans="28:48" x14ac:dyDescent="0.25">
      <c r="AB161" s="380"/>
      <c r="AC161" s="380"/>
      <c r="AR161" s="78"/>
      <c r="AS161" s="78"/>
      <c r="AT161" s="78"/>
      <c r="AU161" s="78"/>
      <c r="AV161" s="78"/>
    </row>
    <row r="162" spans="28:48" x14ac:dyDescent="0.25">
      <c r="AB162" s="380"/>
      <c r="AC162" s="380"/>
      <c r="AR162" s="78"/>
      <c r="AS162" s="78"/>
      <c r="AT162" s="78"/>
      <c r="AU162" s="78"/>
      <c r="AV162" s="78"/>
    </row>
    <row r="163" spans="28:48" x14ac:dyDescent="0.25">
      <c r="AB163" s="380"/>
      <c r="AC163" s="380"/>
      <c r="AR163" s="78"/>
      <c r="AS163" s="78"/>
      <c r="AT163" s="78"/>
      <c r="AU163" s="78"/>
      <c r="AV163" s="78"/>
    </row>
    <row r="164" spans="28:48" x14ac:dyDescent="0.25">
      <c r="AB164" s="380"/>
      <c r="AC164" s="380"/>
      <c r="AR164" s="78"/>
      <c r="AS164" s="78"/>
      <c r="AT164" s="78"/>
      <c r="AU164" s="78"/>
      <c r="AV164" s="78"/>
    </row>
    <row r="165" spans="28:48" x14ac:dyDescent="0.25">
      <c r="AB165" s="380"/>
      <c r="AC165" s="380"/>
      <c r="AR165" s="78"/>
      <c r="AS165" s="78"/>
      <c r="AT165" s="78"/>
      <c r="AU165" s="78"/>
      <c r="AV165" s="78"/>
    </row>
    <row r="166" spans="28:48" x14ac:dyDescent="0.25">
      <c r="AB166" s="380"/>
      <c r="AC166" s="380"/>
      <c r="AR166" s="78"/>
      <c r="AS166" s="78"/>
      <c r="AT166" s="78"/>
      <c r="AU166" s="78"/>
      <c r="AV166" s="78"/>
    </row>
    <row r="167" spans="28:48" x14ac:dyDescent="0.25">
      <c r="AB167" s="380"/>
      <c r="AC167" s="380"/>
      <c r="AR167" s="78"/>
      <c r="AS167" s="78"/>
      <c r="AT167" s="78"/>
      <c r="AU167" s="78"/>
      <c r="AV167" s="78"/>
    </row>
    <row r="168" spans="28:48" x14ac:dyDescent="0.25">
      <c r="AB168" s="380"/>
      <c r="AC168" s="380"/>
      <c r="AR168" s="78"/>
      <c r="AS168" s="78"/>
      <c r="AT168" s="78"/>
      <c r="AU168" s="78"/>
      <c r="AV168" s="78"/>
    </row>
    <row r="169" spans="28:48" x14ac:dyDescent="0.25">
      <c r="AB169" s="380"/>
      <c r="AC169" s="380"/>
      <c r="AR169" s="78"/>
      <c r="AS169" s="78"/>
      <c r="AT169" s="78"/>
      <c r="AU169" s="78"/>
      <c r="AV169" s="78"/>
    </row>
    <row r="170" spans="28:48" x14ac:dyDescent="0.25">
      <c r="AB170" s="380"/>
      <c r="AC170" s="380"/>
      <c r="AR170" s="78"/>
      <c r="AS170" s="78"/>
      <c r="AT170" s="78"/>
      <c r="AU170" s="78"/>
      <c r="AV170" s="78"/>
    </row>
    <row r="171" spans="28:48" x14ac:dyDescent="0.25">
      <c r="AB171" s="380"/>
      <c r="AC171" s="380"/>
      <c r="AR171" s="78"/>
      <c r="AS171" s="78"/>
      <c r="AT171" s="78"/>
      <c r="AU171" s="78"/>
      <c r="AV171" s="78"/>
    </row>
    <row r="172" spans="28:48" x14ac:dyDescent="0.25">
      <c r="AB172" s="380"/>
      <c r="AC172" s="380"/>
      <c r="AR172" s="78"/>
      <c r="AS172" s="78"/>
      <c r="AT172" s="78"/>
      <c r="AU172" s="78"/>
      <c r="AV172" s="78"/>
    </row>
    <row r="173" spans="28:48" x14ac:dyDescent="0.25">
      <c r="AB173" s="380"/>
      <c r="AC173" s="380"/>
      <c r="AR173" s="78"/>
      <c r="AS173" s="78"/>
      <c r="AT173" s="78"/>
      <c r="AU173" s="78"/>
      <c r="AV173" s="78"/>
    </row>
    <row r="174" spans="28:48" x14ac:dyDescent="0.25">
      <c r="AB174" s="380"/>
      <c r="AC174" s="380"/>
      <c r="AR174" s="78"/>
      <c r="AS174" s="78"/>
      <c r="AT174" s="78"/>
      <c r="AU174" s="78"/>
      <c r="AV174" s="78"/>
    </row>
    <row r="175" spans="28:48" x14ac:dyDescent="0.25">
      <c r="AB175" s="380"/>
      <c r="AC175" s="380"/>
      <c r="AR175" s="78"/>
      <c r="AS175" s="78"/>
      <c r="AT175" s="78"/>
      <c r="AU175" s="78"/>
      <c r="AV175" s="78"/>
    </row>
    <row r="176" spans="28:48" x14ac:dyDescent="0.25">
      <c r="AB176" s="380"/>
      <c r="AC176" s="380"/>
      <c r="AR176" s="78"/>
      <c r="AS176" s="78"/>
      <c r="AT176" s="78"/>
      <c r="AU176" s="78"/>
      <c r="AV176" s="78"/>
    </row>
    <row r="177" spans="28:48" x14ac:dyDescent="0.25">
      <c r="AB177" s="380"/>
      <c r="AC177" s="380"/>
      <c r="AR177" s="78"/>
      <c r="AS177" s="78"/>
      <c r="AT177" s="78"/>
      <c r="AU177" s="78"/>
      <c r="AV177" s="78"/>
    </row>
    <row r="178" spans="28:48" x14ac:dyDescent="0.25">
      <c r="AB178" s="380"/>
      <c r="AC178" s="380"/>
      <c r="AR178" s="78"/>
      <c r="AS178" s="78"/>
      <c r="AT178" s="78"/>
      <c r="AU178" s="78"/>
      <c r="AV178" s="78"/>
    </row>
    <row r="179" spans="28:48" x14ac:dyDescent="0.25">
      <c r="AB179" s="380"/>
      <c r="AC179" s="380"/>
      <c r="AR179" s="78"/>
      <c r="AS179" s="78"/>
      <c r="AT179" s="78"/>
      <c r="AU179" s="78"/>
      <c r="AV179" s="78"/>
    </row>
    <row r="180" spans="28:48" x14ac:dyDescent="0.25">
      <c r="AB180" s="380"/>
      <c r="AC180" s="380"/>
      <c r="AR180" s="78"/>
      <c r="AS180" s="78"/>
      <c r="AT180" s="78"/>
      <c r="AU180" s="78"/>
      <c r="AV180" s="78"/>
    </row>
    <row r="181" spans="28:48" x14ac:dyDescent="0.25">
      <c r="AB181" s="380"/>
      <c r="AC181" s="380"/>
      <c r="AR181" s="78"/>
      <c r="AS181" s="78"/>
      <c r="AT181" s="78"/>
      <c r="AU181" s="78"/>
      <c r="AV181" s="78"/>
    </row>
    <row r="182" spans="28:48" x14ac:dyDescent="0.25">
      <c r="AB182" s="380"/>
      <c r="AC182" s="380"/>
      <c r="AR182" s="78"/>
      <c r="AS182" s="78"/>
      <c r="AT182" s="78"/>
      <c r="AU182" s="78"/>
      <c r="AV182" s="78"/>
    </row>
    <row r="183" spans="28:48" x14ac:dyDescent="0.25">
      <c r="AB183" s="380"/>
      <c r="AC183" s="380"/>
      <c r="AR183" s="78"/>
      <c r="AS183" s="78"/>
      <c r="AT183" s="78"/>
      <c r="AU183" s="78"/>
      <c r="AV183" s="78"/>
    </row>
    <row r="184" spans="28:48" x14ac:dyDescent="0.25">
      <c r="AB184" s="380"/>
      <c r="AC184" s="380"/>
      <c r="AR184" s="78"/>
      <c r="AS184" s="78"/>
      <c r="AT184" s="78"/>
      <c r="AU184" s="78"/>
      <c r="AV184" s="78"/>
    </row>
    <row r="185" spans="28:48" x14ac:dyDescent="0.25">
      <c r="AB185" s="380"/>
      <c r="AC185" s="380"/>
      <c r="AR185" s="78"/>
      <c r="AS185" s="78"/>
      <c r="AT185" s="78"/>
      <c r="AU185" s="78"/>
      <c r="AV185" s="78"/>
    </row>
    <row r="186" spans="28:48" x14ac:dyDescent="0.25">
      <c r="AB186" s="380"/>
      <c r="AC186" s="380"/>
      <c r="AR186" s="78"/>
      <c r="AS186" s="78"/>
      <c r="AT186" s="78"/>
      <c r="AU186" s="78"/>
      <c r="AV186" s="78"/>
    </row>
    <row r="187" spans="28:48" x14ac:dyDescent="0.25">
      <c r="AB187" s="380"/>
      <c r="AC187" s="380"/>
      <c r="AR187" s="78"/>
      <c r="AS187" s="78"/>
      <c r="AT187" s="78"/>
      <c r="AU187" s="78"/>
      <c r="AV187" s="78"/>
    </row>
    <row r="188" spans="28:48" x14ac:dyDescent="0.25">
      <c r="AB188" s="380"/>
      <c r="AC188" s="380"/>
      <c r="AR188" s="78"/>
      <c r="AS188" s="78"/>
      <c r="AT188" s="78"/>
      <c r="AU188" s="78"/>
      <c r="AV188" s="78"/>
    </row>
    <row r="189" spans="28:48" x14ac:dyDescent="0.25">
      <c r="AB189" s="380"/>
      <c r="AC189" s="380"/>
      <c r="AR189" s="78"/>
      <c r="AS189" s="78"/>
      <c r="AT189" s="78"/>
      <c r="AU189" s="78"/>
      <c r="AV189" s="78"/>
    </row>
    <row r="190" spans="28:48" x14ac:dyDescent="0.25">
      <c r="AB190" s="380"/>
      <c r="AC190" s="380"/>
      <c r="AR190" s="78"/>
      <c r="AS190" s="78"/>
      <c r="AT190" s="78"/>
      <c r="AU190" s="78"/>
      <c r="AV190" s="78"/>
    </row>
    <row r="191" spans="28:48" x14ac:dyDescent="0.25">
      <c r="AB191" s="380"/>
      <c r="AC191" s="380"/>
      <c r="AR191" s="78"/>
      <c r="AS191" s="78"/>
      <c r="AT191" s="78"/>
      <c r="AU191" s="78"/>
      <c r="AV191" s="78"/>
    </row>
    <row r="192" spans="28:48" x14ac:dyDescent="0.25">
      <c r="AB192" s="380"/>
      <c r="AC192" s="380"/>
      <c r="AR192" s="78"/>
      <c r="AS192" s="78"/>
      <c r="AT192" s="78"/>
      <c r="AU192" s="78"/>
      <c r="AV192" s="78"/>
    </row>
    <row r="193" spans="28:29" x14ac:dyDescent="0.25">
      <c r="AB193" s="380"/>
      <c r="AC193" s="380"/>
    </row>
    <row r="194" spans="28:29" x14ac:dyDescent="0.25">
      <c r="AB194" s="380"/>
      <c r="AC194" s="380"/>
    </row>
    <row r="195" spans="28:29" x14ac:dyDescent="0.25">
      <c r="AB195" s="380"/>
      <c r="AC195" s="380"/>
    </row>
    <row r="196" spans="28:29" x14ac:dyDescent="0.25">
      <c r="AB196" s="380"/>
      <c r="AC196" s="380"/>
    </row>
    <row r="197" spans="28:29" x14ac:dyDescent="0.25">
      <c r="AB197" s="380"/>
      <c r="AC197" s="380"/>
    </row>
    <row r="198" spans="28:29" x14ac:dyDescent="0.25">
      <c r="AB198" s="380"/>
      <c r="AC198" s="380"/>
    </row>
    <row r="199" spans="28:29" x14ac:dyDescent="0.25">
      <c r="AB199" s="380"/>
      <c r="AC199" s="380"/>
    </row>
    <row r="200" spans="28:29" x14ac:dyDescent="0.25">
      <c r="AB200" s="380"/>
      <c r="AC200" s="380"/>
    </row>
    <row r="201" spans="28:29" x14ac:dyDescent="0.25">
      <c r="AB201" s="380"/>
      <c r="AC201" s="380"/>
    </row>
    <row r="202" spans="28:29" x14ac:dyDescent="0.25">
      <c r="AB202" s="380"/>
      <c r="AC202" s="380"/>
    </row>
    <row r="203" spans="28:29" x14ac:dyDescent="0.25">
      <c r="AB203" s="380"/>
      <c r="AC203" s="380"/>
    </row>
    <row r="204" spans="28:29" x14ac:dyDescent="0.25">
      <c r="AB204" s="380"/>
      <c r="AC204" s="380"/>
    </row>
    <row r="205" spans="28:29" x14ac:dyDescent="0.25">
      <c r="AB205" s="380"/>
      <c r="AC205" s="380"/>
    </row>
    <row r="206" spans="28:29" x14ac:dyDescent="0.25">
      <c r="AB206" s="380"/>
      <c r="AC206" s="380"/>
    </row>
    <row r="207" spans="28:29" x14ac:dyDescent="0.25">
      <c r="AB207" s="380"/>
      <c r="AC207" s="380"/>
    </row>
    <row r="208" spans="28:29" x14ac:dyDescent="0.25">
      <c r="AB208" s="380"/>
      <c r="AC208" s="380"/>
    </row>
    <row r="209" spans="28:29" x14ac:dyDescent="0.25">
      <c r="AB209" s="380"/>
      <c r="AC209" s="380"/>
    </row>
    <row r="210" spans="28:29" x14ac:dyDescent="0.25">
      <c r="AB210" s="380"/>
      <c r="AC210" s="380"/>
    </row>
    <row r="211" spans="28:29" x14ac:dyDescent="0.25">
      <c r="AB211" s="380"/>
      <c r="AC211" s="380"/>
    </row>
    <row r="212" spans="28:29" x14ac:dyDescent="0.25">
      <c r="AB212" s="380"/>
      <c r="AC212" s="380"/>
    </row>
    <row r="213" spans="28:29" x14ac:dyDescent="0.25">
      <c r="AB213" s="380"/>
      <c r="AC213" s="380"/>
    </row>
    <row r="214" spans="28:29" x14ac:dyDescent="0.25">
      <c r="AB214" s="380"/>
      <c r="AC214" s="380"/>
    </row>
    <row r="215" spans="28:29" x14ac:dyDescent="0.25">
      <c r="AB215" s="380"/>
      <c r="AC215" s="380"/>
    </row>
    <row r="216" spans="28:29" x14ac:dyDescent="0.25">
      <c r="AB216" s="380"/>
      <c r="AC216" s="380"/>
    </row>
    <row r="217" spans="28:29" x14ac:dyDescent="0.25">
      <c r="AB217" s="380"/>
      <c r="AC217" s="380"/>
    </row>
    <row r="218" spans="28:29" x14ac:dyDescent="0.25">
      <c r="AB218" s="380"/>
      <c r="AC218" s="380"/>
    </row>
    <row r="219" spans="28:29" x14ac:dyDescent="0.25">
      <c r="AB219" s="380"/>
      <c r="AC219" s="380"/>
    </row>
    <row r="220" spans="28:29" x14ac:dyDescent="0.25">
      <c r="AB220" s="380"/>
      <c r="AC220" s="380"/>
    </row>
    <row r="221" spans="28:29" x14ac:dyDescent="0.25">
      <c r="AB221" s="380"/>
      <c r="AC221" s="380"/>
    </row>
    <row r="222" spans="28:29" x14ac:dyDescent="0.25">
      <c r="AB222" s="380"/>
      <c r="AC222" s="380"/>
    </row>
    <row r="223" spans="28:29" x14ac:dyDescent="0.25">
      <c r="AB223" s="380"/>
      <c r="AC223" s="380"/>
    </row>
    <row r="224" spans="28:29" x14ac:dyDescent="0.25">
      <c r="AB224" s="380"/>
      <c r="AC224" s="380"/>
    </row>
    <row r="225" spans="28:29" x14ac:dyDescent="0.25">
      <c r="AB225" s="380"/>
      <c r="AC225" s="380"/>
    </row>
    <row r="226" spans="28:29" x14ac:dyDescent="0.25">
      <c r="AB226" s="380"/>
      <c r="AC226" s="380"/>
    </row>
    <row r="227" spans="28:29" x14ac:dyDescent="0.25">
      <c r="AB227" s="380"/>
      <c r="AC227" s="380"/>
    </row>
    <row r="228" spans="28:29" x14ac:dyDescent="0.25">
      <c r="AB228" s="380"/>
      <c r="AC228" s="380"/>
    </row>
    <row r="229" spans="28:29" x14ac:dyDescent="0.25">
      <c r="AB229" s="380"/>
      <c r="AC229" s="380"/>
    </row>
    <row r="230" spans="28:29" x14ac:dyDescent="0.25">
      <c r="AB230" s="380"/>
      <c r="AC230" s="380"/>
    </row>
    <row r="231" spans="28:29" x14ac:dyDescent="0.25">
      <c r="AB231" s="380"/>
      <c r="AC231" s="380"/>
    </row>
    <row r="232" spans="28:29" x14ac:dyDescent="0.25">
      <c r="AB232" s="380"/>
      <c r="AC232" s="380"/>
    </row>
    <row r="233" spans="28:29" x14ac:dyDescent="0.25">
      <c r="AB233" s="380"/>
      <c r="AC233" s="380"/>
    </row>
    <row r="234" spans="28:29" x14ac:dyDescent="0.25">
      <c r="AB234" s="380"/>
      <c r="AC234" s="380"/>
    </row>
    <row r="235" spans="28:29" x14ac:dyDescent="0.25">
      <c r="AB235" s="380"/>
      <c r="AC235" s="380"/>
    </row>
    <row r="236" spans="28:29" x14ac:dyDescent="0.25">
      <c r="AB236" s="380"/>
      <c r="AC236" s="380"/>
    </row>
    <row r="237" spans="28:29" x14ac:dyDescent="0.25">
      <c r="AB237" s="380"/>
      <c r="AC237" s="380"/>
    </row>
    <row r="238" spans="28:29" x14ac:dyDescent="0.25">
      <c r="AB238" s="380"/>
      <c r="AC238" s="380"/>
    </row>
    <row r="239" spans="28:29" x14ac:dyDescent="0.25">
      <c r="AB239" s="380"/>
      <c r="AC239" s="380"/>
    </row>
    <row r="240" spans="28:29" x14ac:dyDescent="0.25">
      <c r="AB240" s="380"/>
      <c r="AC240" s="380"/>
    </row>
    <row r="241" spans="28:29" x14ac:dyDescent="0.25">
      <c r="AB241" s="380"/>
      <c r="AC241" s="380"/>
    </row>
    <row r="242" spans="28:29" x14ac:dyDescent="0.25">
      <c r="AB242" s="380"/>
      <c r="AC242" s="380"/>
    </row>
    <row r="243" spans="28:29" x14ac:dyDescent="0.25">
      <c r="AB243" s="380"/>
      <c r="AC243" s="380"/>
    </row>
    <row r="244" spans="28:29" x14ac:dyDescent="0.25">
      <c r="AB244" s="380"/>
      <c r="AC244" s="380"/>
    </row>
    <row r="245" spans="28:29" x14ac:dyDescent="0.25">
      <c r="AB245" s="380"/>
      <c r="AC245" s="380"/>
    </row>
    <row r="246" spans="28:29" x14ac:dyDescent="0.25">
      <c r="AB246" s="380"/>
      <c r="AC246" s="380"/>
    </row>
    <row r="247" spans="28:29" x14ac:dyDescent="0.25">
      <c r="AB247" s="380"/>
      <c r="AC247" s="380"/>
    </row>
    <row r="248" spans="28:29" x14ac:dyDescent="0.25">
      <c r="AB248" s="380"/>
      <c r="AC248" s="380"/>
    </row>
    <row r="249" spans="28:29" x14ac:dyDescent="0.25">
      <c r="AB249" s="380"/>
      <c r="AC249" s="380"/>
    </row>
    <row r="250" spans="28:29" x14ac:dyDescent="0.25">
      <c r="AB250" s="380"/>
      <c r="AC250" s="380"/>
    </row>
    <row r="251" spans="28:29" x14ac:dyDescent="0.25">
      <c r="AB251" s="380"/>
      <c r="AC251" s="380"/>
    </row>
    <row r="252" spans="28:29" x14ac:dyDescent="0.25">
      <c r="AB252" s="380"/>
      <c r="AC252" s="380"/>
    </row>
    <row r="253" spans="28:29" x14ac:dyDescent="0.25">
      <c r="AB253" s="380"/>
      <c r="AC253" s="380"/>
    </row>
    <row r="254" spans="28:29" x14ac:dyDescent="0.25">
      <c r="AB254" s="380"/>
      <c r="AC254" s="380"/>
    </row>
    <row r="255" spans="28:29" x14ac:dyDescent="0.25">
      <c r="AB255" s="380"/>
      <c r="AC255" s="380"/>
    </row>
    <row r="256" spans="28:29" x14ac:dyDescent="0.25">
      <c r="AB256" s="380"/>
      <c r="AC256" s="380"/>
    </row>
    <row r="257" spans="28:29" x14ac:dyDescent="0.25">
      <c r="AB257" s="380"/>
      <c r="AC257" s="380"/>
    </row>
    <row r="258" spans="28:29" x14ac:dyDescent="0.25">
      <c r="AB258" s="380"/>
      <c r="AC258" s="380"/>
    </row>
    <row r="259" spans="28:29" x14ac:dyDescent="0.25">
      <c r="AB259" s="380"/>
      <c r="AC259" s="380"/>
    </row>
    <row r="260" spans="28:29" x14ac:dyDescent="0.25">
      <c r="AB260" s="380"/>
      <c r="AC260" s="380"/>
    </row>
    <row r="261" spans="28:29" x14ac:dyDescent="0.25">
      <c r="AB261" s="380"/>
      <c r="AC261" s="380"/>
    </row>
    <row r="262" spans="28:29" x14ac:dyDescent="0.25">
      <c r="AB262" s="380"/>
      <c r="AC262" s="380"/>
    </row>
    <row r="263" spans="28:29" x14ac:dyDescent="0.25">
      <c r="AB263" s="380"/>
      <c r="AC263" s="380"/>
    </row>
    <row r="264" spans="28:29" x14ac:dyDescent="0.25">
      <c r="AB264" s="380"/>
      <c r="AC264" s="380"/>
    </row>
    <row r="265" spans="28:29" x14ac:dyDescent="0.25">
      <c r="AB265" s="380"/>
      <c r="AC265" s="380"/>
    </row>
    <row r="266" spans="28:29" x14ac:dyDescent="0.25">
      <c r="AB266" s="380"/>
      <c r="AC266" s="380"/>
    </row>
    <row r="267" spans="28:29" x14ac:dyDescent="0.25">
      <c r="AB267" s="380"/>
      <c r="AC267" s="380"/>
    </row>
    <row r="268" spans="28:29" x14ac:dyDescent="0.25">
      <c r="AB268" s="380"/>
      <c r="AC268" s="380"/>
    </row>
    <row r="269" spans="28:29" x14ac:dyDescent="0.25">
      <c r="AB269" s="380"/>
      <c r="AC269" s="380"/>
    </row>
    <row r="270" spans="28:29" x14ac:dyDescent="0.25">
      <c r="AB270" s="380"/>
      <c r="AC270" s="380"/>
    </row>
    <row r="271" spans="28:29" x14ac:dyDescent="0.25">
      <c r="AB271" s="380"/>
      <c r="AC271" s="380"/>
    </row>
    <row r="272" spans="28:29" x14ac:dyDescent="0.25">
      <c r="AB272" s="380"/>
      <c r="AC272" s="380"/>
    </row>
    <row r="273" spans="28:29" x14ac:dyDescent="0.25">
      <c r="AB273" s="380"/>
      <c r="AC273" s="380"/>
    </row>
    <row r="274" spans="28:29" x14ac:dyDescent="0.25">
      <c r="AB274" s="380"/>
      <c r="AC274" s="380"/>
    </row>
    <row r="275" spans="28:29" x14ac:dyDescent="0.25">
      <c r="AB275" s="380"/>
      <c r="AC275" s="380"/>
    </row>
    <row r="276" spans="28:29" x14ac:dyDescent="0.25">
      <c r="AB276" s="380"/>
      <c r="AC276" s="380"/>
    </row>
    <row r="277" spans="28:29" x14ac:dyDescent="0.25">
      <c r="AB277" s="380"/>
      <c r="AC277" s="380"/>
    </row>
    <row r="278" spans="28:29" x14ac:dyDescent="0.25">
      <c r="AB278" s="380"/>
      <c r="AC278" s="380"/>
    </row>
    <row r="279" spans="28:29" x14ac:dyDescent="0.25">
      <c r="AB279" s="380"/>
      <c r="AC279" s="380"/>
    </row>
    <row r="280" spans="28:29" x14ac:dyDescent="0.25">
      <c r="AB280" s="380"/>
      <c r="AC280" s="380"/>
    </row>
    <row r="281" spans="28:29" x14ac:dyDescent="0.25">
      <c r="AB281" s="380"/>
      <c r="AC281" s="380"/>
    </row>
    <row r="282" spans="28:29" x14ac:dyDescent="0.25">
      <c r="AB282" s="380"/>
      <c r="AC282" s="380"/>
    </row>
    <row r="283" spans="28:29" x14ac:dyDescent="0.25">
      <c r="AB283" s="380"/>
      <c r="AC283" s="380"/>
    </row>
    <row r="284" spans="28:29" x14ac:dyDescent="0.25">
      <c r="AB284" s="380"/>
      <c r="AC284" s="380"/>
    </row>
    <row r="285" spans="28:29" x14ac:dyDescent="0.25">
      <c r="AB285" s="380"/>
      <c r="AC285" s="380"/>
    </row>
    <row r="286" spans="28:29" x14ac:dyDescent="0.25">
      <c r="AB286" s="380"/>
      <c r="AC286" s="380"/>
    </row>
    <row r="287" spans="28:29" x14ac:dyDescent="0.25">
      <c r="AB287" s="380"/>
      <c r="AC287" s="380"/>
    </row>
    <row r="288" spans="28:29" x14ac:dyDescent="0.25">
      <c r="AB288" s="380"/>
      <c r="AC288" s="380"/>
    </row>
    <row r="289" spans="28:29" x14ac:dyDescent="0.25">
      <c r="AB289" s="380"/>
      <c r="AC289" s="380"/>
    </row>
    <row r="290" spans="28:29" x14ac:dyDescent="0.25">
      <c r="AB290" s="380"/>
      <c r="AC290" s="380"/>
    </row>
    <row r="291" spans="28:29" x14ac:dyDescent="0.25">
      <c r="AB291" s="380"/>
      <c r="AC291" s="380"/>
    </row>
    <row r="292" spans="28:29" x14ac:dyDescent="0.25">
      <c r="AB292" s="380"/>
      <c r="AC292" s="380"/>
    </row>
    <row r="293" spans="28:29" x14ac:dyDescent="0.25">
      <c r="AB293" s="380"/>
      <c r="AC293" s="380"/>
    </row>
    <row r="294" spans="28:29" x14ac:dyDescent="0.25">
      <c r="AB294" s="380"/>
      <c r="AC294" s="380"/>
    </row>
    <row r="295" spans="28:29" x14ac:dyDescent="0.25">
      <c r="AB295" s="380"/>
      <c r="AC295" s="380"/>
    </row>
    <row r="296" spans="28:29" x14ac:dyDescent="0.25">
      <c r="AB296" s="380"/>
      <c r="AC296" s="380"/>
    </row>
    <row r="297" spans="28:29" x14ac:dyDescent="0.25">
      <c r="AB297" s="380"/>
      <c r="AC297" s="380"/>
    </row>
    <row r="298" spans="28:29" x14ac:dyDescent="0.25">
      <c r="AB298" s="380"/>
      <c r="AC298" s="380"/>
    </row>
    <row r="299" spans="28:29" x14ac:dyDescent="0.25">
      <c r="AB299" s="380"/>
      <c r="AC299" s="380"/>
    </row>
    <row r="300" spans="28:29" x14ac:dyDescent="0.25">
      <c r="AB300" s="380"/>
      <c r="AC300" s="380"/>
    </row>
  </sheetData>
  <sheetProtection algorithmName="SHA-512" hashValue="231EKMA4nslZ5RfYBxMmTA9rGeo/+7ofZidC5SRTnoOqPnzOBpCdbXZmeUGLjYADnsqYYs0C5750N8ZLcNSnpA==" saltValue="bWAg64IAA6GN0sKr4f2/TA==" spinCount="100000" sheet="1" objects="1" scenarios="1"/>
  <mergeCells count="89">
    <mergeCell ref="AS3:AV3"/>
    <mergeCell ref="E13:H13"/>
    <mergeCell ref="E15:H15"/>
    <mergeCell ref="E16:H16"/>
    <mergeCell ref="I18:I23"/>
    <mergeCell ref="F22:H22"/>
    <mergeCell ref="X3:AA3"/>
    <mergeCell ref="E8:H8"/>
    <mergeCell ref="E10:H10"/>
    <mergeCell ref="E11:H11"/>
    <mergeCell ref="I10:I12"/>
    <mergeCell ref="J3:M3"/>
    <mergeCell ref="AB3:AQ3"/>
    <mergeCell ref="E7:H7"/>
    <mergeCell ref="E18:H18"/>
    <mergeCell ref="N3:W3"/>
    <mergeCell ref="F19:H19"/>
    <mergeCell ref="F21:H21"/>
    <mergeCell ref="D5:H5"/>
    <mergeCell ref="D17:H17"/>
    <mergeCell ref="E9:H9"/>
    <mergeCell ref="E12:H12"/>
    <mergeCell ref="E14:H14"/>
    <mergeCell ref="O19:O23"/>
    <mergeCell ref="D4:H4"/>
    <mergeCell ref="I14:I15"/>
    <mergeCell ref="D6:H6"/>
    <mergeCell ref="I32:I34"/>
    <mergeCell ref="F27:H27"/>
    <mergeCell ref="I24:I27"/>
    <mergeCell ref="F26:H26"/>
    <mergeCell ref="F25:H25"/>
    <mergeCell ref="E31:H31"/>
    <mergeCell ref="E32:H32"/>
    <mergeCell ref="E33:H33"/>
    <mergeCell ref="E28:H28"/>
    <mergeCell ref="E29:H29"/>
    <mergeCell ref="E30:H30"/>
    <mergeCell ref="E34:H34"/>
    <mergeCell ref="F24:H24"/>
    <mergeCell ref="E35:H35"/>
    <mergeCell ref="F36:H36"/>
    <mergeCell ref="D37:H37"/>
    <mergeCell ref="E40:H40"/>
    <mergeCell ref="E38:H38"/>
    <mergeCell ref="E39:H39"/>
    <mergeCell ref="E41:H41"/>
    <mergeCell ref="E42:H42"/>
    <mergeCell ref="E43:H43"/>
    <mergeCell ref="I42:I43"/>
    <mergeCell ref="E44:H44"/>
    <mergeCell ref="G55:H55"/>
    <mergeCell ref="G56:H56"/>
    <mergeCell ref="G57:H57"/>
    <mergeCell ref="I50:I58"/>
    <mergeCell ref="E45:H45"/>
    <mergeCell ref="E46:H46"/>
    <mergeCell ref="E47:H47"/>
    <mergeCell ref="E48:H48"/>
    <mergeCell ref="E49:H49"/>
    <mergeCell ref="E50:H50"/>
    <mergeCell ref="F51:H51"/>
    <mergeCell ref="G52:H52"/>
    <mergeCell ref="G53:H53"/>
    <mergeCell ref="G54:H54"/>
    <mergeCell ref="F58:H58"/>
    <mergeCell ref="E59:H59"/>
    <mergeCell ref="E60:H60"/>
    <mergeCell ref="E61:H61"/>
    <mergeCell ref="E62:H62"/>
    <mergeCell ref="D63:H63"/>
    <mergeCell ref="E64:H64"/>
    <mergeCell ref="E65:H65"/>
    <mergeCell ref="E66:H66"/>
    <mergeCell ref="E67:H67"/>
    <mergeCell ref="I64:I65"/>
    <mergeCell ref="I78:I79"/>
    <mergeCell ref="E79:H79"/>
    <mergeCell ref="E68:H68"/>
    <mergeCell ref="E69:H69"/>
    <mergeCell ref="E70:H70"/>
    <mergeCell ref="D71:H71"/>
    <mergeCell ref="E78:H78"/>
    <mergeCell ref="E72:H72"/>
    <mergeCell ref="E73:H73"/>
    <mergeCell ref="E74:H74"/>
    <mergeCell ref="E75:H75"/>
    <mergeCell ref="E76:H76"/>
    <mergeCell ref="E77:H77"/>
  </mergeCells>
  <conditionalFormatting sqref="P36 AB36 AD36 AG36 AI36 AL36 AN36">
    <cfRule type="expression" dxfId="13" priority="9">
      <formula>OR(AND(LEFT(P35,3)="yes",LEFT(P36,14)="not applicable"),AND(P35="no",LEFT(P36,14)&lt;&gt;"not applicable"))</formula>
    </cfRule>
  </conditionalFormatting>
  <conditionalFormatting sqref="O63 W63 AA63">
    <cfRule type="expression" dxfId="12" priority="22">
      <formula>OR(AND(LEFT(O37,3)="yes",LEFT(O63,14)="not applicable"),AND(O37="no",LEFT(O63,14)&lt;&gt;"not applicable"))</formula>
    </cfRule>
  </conditionalFormatting>
  <conditionalFormatting sqref="W69:W70 AA69:AA70">
    <cfRule type="expression" dxfId="11" priority="28">
      <formula>OR(AND(LEFT(W40,3)="yes",LEFT(W69,14)="not applicable"),AND(W40="no",LEFT(W69,14)&lt;&gt;"not applicable"))</formula>
    </cfRule>
  </conditionalFormatting>
  <conditionalFormatting sqref="W68 AA68">
    <cfRule type="expression" dxfId="10" priority="34">
      <formula>OR(AND(LEFT(W41,3)="yes",LEFT(W68,14)="not applicable"),AND(W41="no",LEFT(W68,14)&lt;&gt;"not applicable"))</formula>
    </cfRule>
  </conditionalFormatting>
  <conditionalFormatting sqref="W67 AA67">
    <cfRule type="expression" dxfId="9" priority="40">
      <formula>OR(AND(LEFT(W41,3)="yes",LEFT(W67,14)="not applicable"),AND(W41="no",LEFT(W67,14)&lt;&gt;"not applicable"))</formula>
    </cfRule>
  </conditionalFormatting>
  <conditionalFormatting sqref="W66 AA66">
    <cfRule type="expression" dxfId="8" priority="46">
      <formula>OR(AND(LEFT(W41,3)="yes",LEFT(W66,14)="not applicable"),AND(W41="no",LEFT(W66,14)&lt;&gt;"not applicable"))</formula>
    </cfRule>
  </conditionalFormatting>
  <conditionalFormatting sqref="P52:P57 AB52:AB57 AD52:AD57 AG52:AG57 AI52:AI57 AL52:AL57 AN52:AN57">
    <cfRule type="expression" dxfId="7" priority="47">
      <formula>OR(AND(P$50="yes",LEFT(P52,14)="not applicable"),AND(P$50="no",LEFT(P52,14)&lt;&gt;"not applicable"))</formula>
    </cfRule>
  </conditionalFormatting>
  <conditionalFormatting sqref="W64:W65 AA64:AA65">
    <cfRule type="expression" dxfId="6" priority="50">
      <formula>OR(AND(LEFT(W40,3)="yes",LEFT(W64,14)="not applicable"),AND(W40="no",LEFT(W64,14)&lt;&gt;"not applicable"))</formula>
    </cfRule>
  </conditionalFormatting>
  <conditionalFormatting sqref="R36">
    <cfRule type="expression" dxfId="5" priority="5">
      <formula>OR(AND(LEFT(R35,3)="yes",LEFT(R36,14)="not applicable"),AND(R35="no",LEFT(R36,14)&lt;&gt;"not applicable"))</formula>
    </cfRule>
  </conditionalFormatting>
  <conditionalFormatting sqref="R52:R57">
    <cfRule type="expression" dxfId="4" priority="6">
      <formula>OR(AND(R$50="yes",LEFT(R52,14)="not applicable"),AND(R$50="no",LEFT(R52,14)&lt;&gt;"not applicable"))</formula>
    </cfRule>
  </conditionalFormatting>
  <conditionalFormatting sqref="T36">
    <cfRule type="expression" dxfId="3" priority="3">
      <formula>OR(AND(LEFT(T35,3)="yes",LEFT(T36,14)="not applicable"),AND(T35="no",LEFT(T36,14)&lt;&gt;"not applicable"))</formula>
    </cfRule>
  </conditionalFormatting>
  <conditionalFormatting sqref="T52:T57">
    <cfRule type="expression" dxfId="2" priority="4">
      <formula>OR(AND(T$50="yes",LEFT(T52,14)="not applicable"),AND(T$50="no",LEFT(T52,14)&lt;&gt;"not applicable"))</formula>
    </cfRule>
  </conditionalFormatting>
  <conditionalFormatting sqref="T36">
    <cfRule type="expression" dxfId="1" priority="1">
      <formula>OR(AND(LEFT(T35,3)="yes",LEFT(T36,14)="not applicable"),AND(T35="no",LEFT(T36,14)&lt;&gt;"not applicable"))</formula>
    </cfRule>
  </conditionalFormatting>
  <conditionalFormatting sqref="T52:T57">
    <cfRule type="expression" dxfId="0" priority="2">
      <formula>OR(AND(T$50="yes",LEFT(T52,14)="not applicable"),AND(T$50="no",LEFT(T52,14)&lt;&gt;"not applicable"))</formula>
    </cfRule>
  </conditionalFormatting>
  <dataValidations count="22">
    <dataValidation type="list" allowBlank="1" showInputMessage="1" showErrorMessage="1" sqref="AL10 P10 AN29 P29 AN35 AN66 P66 AN50 AN64 P50 P64 AN10 P35 AB64 AB50 AB66 AB35 AB29 AB10 AD10 AD64 AD50 AD66 AD35 AD29 AG35 AG29 AG10 AG64 AG50 AG66 AI66 AI35 AI29 AI10 AI64 AI50 AL64 AL50 AL66 AL35 AL29 P38 AB38 AD38 AG38 AI38 AL38 AN38 R64 R50 R66 R35 R29 R10 R38 T64 T50 T66 T35 T29 T10 T38" xr:uid="{00000000-0002-0000-0700-000000000000}">
      <formula1>ECO_A</formula1>
    </dataValidation>
    <dataValidation allowBlank="1" showInputMessage="1" showErrorMessage="1" sqref="AG17:AG18 AD30 AD28 P49 P41 P33:P34 AD17:AD18 P30 P28 P17:P18 P11:P12 P43 AG28 AG30 P15 AG33:AG34 AG41 AG43 AG49 AG79 P60 AG58 AG60 AB39 AB82:AB95 AG46 P62 P58 P51 AG65 AG67 AG69 AB62 P65 AD39 AG71 P73 P67 P71 AG73 AG75 P69 AG77 AB75 AD15 AD11:AD12 P75 P77 AG39 AG51 AG11:AG12 AB58 P46 AB51 AG15 AD58 AD51 AB77 AB73 AB71 AB69 AB67 AB65 AD62 AB46 AB60 AB49 AB43 AB41 AB33:AB34 AB30 AB28 AB17:AB18 AB15 AB11:AB12 AD77 AD75 AD73 AD71 AD69 AD67 AD65 AD33:AD34 AD46 AD60 AD79 AD49 AD43 AD41 AG62 P82:P95 T82:T95 AG37 AD37 AB37 P37 P39 R39 R62 R75 R58 R51 R77 R73 R71 R69 R67 R65 R46 R60 R49 R43 R41 R33:R34 R30 R28 R17:R18 R15 R11:R12 R79 R37 T39 T62 T75 T58 T51 T77 T73 T71 T69 T67 T65 T46 T60 T49 T43 T41 T33:T34 T30 T28 T17:T18 T15 T11:T12 T37 T79:T80 P79:P80 AB79:AB80 K80:N80 K82:N95" xr:uid="{00000000-0002-0000-0700-000001000000}"/>
    <dataValidation type="list" allowBlank="1" showInputMessage="1" showErrorMessage="1" sqref="AN14 P14 AB14 AD14 AG14 AI14 AL14 R14 T14" xr:uid="{00000000-0002-0000-0700-000002000000}">
      <formula1>ECO_B</formula1>
    </dataValidation>
    <dataValidation type="list" allowBlank="1" showInputMessage="1" showErrorMessage="1" sqref="AN32 AB32 AD32 AG32 AI32 AL32 P32 R32 T32" xr:uid="{00000000-0002-0000-0700-000003000000}">
      <formula1>ECO_G</formula1>
    </dataValidation>
    <dataValidation type="list" allowBlank="1" showInputMessage="1" showErrorMessage="1" sqref="AN59 AB59 AD59 AG59 AI59 AL59 P59 R59 T59" xr:uid="{00000000-0002-0000-0700-000004000000}">
      <formula1>ECO_O</formula1>
    </dataValidation>
    <dataValidation type="list" allowBlank="1" showInputMessage="1" showErrorMessage="1" sqref="AN61 AB61 AD61 AG61 AI61 AL61 P61 R61 T61" xr:uid="{00000000-0002-0000-0700-000005000000}">
      <formula1>ECO_P</formula1>
    </dataValidation>
    <dataValidation type="list" allowBlank="1" showInputMessage="1" showErrorMessage="1" sqref="AN45 AB45 AD45 AG45 AI45 AL45 P45 R45 T45" xr:uid="{00000000-0002-0000-0700-000006000000}">
      <formula1>ECO_AK</formula1>
    </dataValidation>
    <dataValidation type="list" allowBlank="1" showInputMessage="1" showErrorMessage="1" sqref="AN48 AB48 AD48 AG48 AI48 AL48 P48 R48 T48" xr:uid="{00000000-0002-0000-0700-000007000000}">
      <formula1>ECO_AL</formula1>
    </dataValidation>
    <dataValidation type="list" allowBlank="1" showInputMessage="1" showErrorMessage="1" sqref="P9 AB9 AD9 AG9 AI9 AL9 AN9 R9 T9" xr:uid="{00000000-0002-0000-0700-000008000000}">
      <formula1>ECO_2023_A</formula1>
    </dataValidation>
    <dataValidation type="list" allowBlank="1" showInputMessage="1" showErrorMessage="1" sqref="P13 AB13 AD13 AG13 AI13 AL13 AN13 R13 T13" xr:uid="{00000000-0002-0000-0700-000009000000}">
      <formula1>ECO_2023_AM</formula1>
    </dataValidation>
    <dataValidation type="list" allowBlank="1" showInputMessage="1" showErrorMessage="1" sqref="P16 AB16 AD16 AG16 AI16 AL16 AN16 R16 T16" xr:uid="{00000000-0002-0000-0700-00000A000000}">
      <formula1>ECO_2023_D</formula1>
    </dataValidation>
    <dataValidation type="list" allowBlank="1" showInputMessage="1" showErrorMessage="1" sqref="P19:P27 AB19:AB27 AD19:AD27 AG19:AG27 AI19:AI27 AL19:AL27 AN19:AN27 R19:R27 T19:T27" xr:uid="{00000000-0002-0000-0700-00000B000000}">
      <formula1>ECO_2023_E</formula1>
    </dataValidation>
    <dataValidation type="list" allowBlank="1" showInputMessage="1" showErrorMessage="1" sqref="P31 AB31 AD31 AG31 AI31 AL31 AN31 R31 T31" xr:uid="{00000000-0002-0000-0700-00000C000000}">
      <formula1>ECO_2023_S</formula1>
    </dataValidation>
    <dataValidation type="list" allowBlank="1" showInputMessage="1" showErrorMessage="1" sqref="P42 AB42 AD42 AG42 AI42 AL42 AN42 R42 T42" xr:uid="{00000000-0002-0000-0700-00000D000000}">
      <formula1>ECO_2023_J</formula1>
    </dataValidation>
    <dataValidation type="list" allowBlank="1" showInputMessage="1" showErrorMessage="1" sqref="P40 AB40 AD40 AG40 AI40 AL40 AN40 R40 T40" xr:uid="{00000000-0002-0000-0700-00000E000000}">
      <formula1>ECO_2023_F</formula1>
    </dataValidation>
    <dataValidation type="list" allowBlank="1" showInputMessage="1" showErrorMessage="1" sqref="P68 AB68 AD68 AG68 AI68 AL68 AN68 R68 T68" xr:uid="{00000000-0002-0000-0700-00000F000000}">
      <formula1>ECO_2023_U</formula1>
    </dataValidation>
    <dataValidation type="list" allowBlank="1" showInputMessage="1" showErrorMessage="1" sqref="P70 AB70 AD70 AG70 AI70 AL70 AN70 R70 T70" xr:uid="{00000000-0002-0000-0700-000010000000}">
      <formula1>ECO_2023_V</formula1>
    </dataValidation>
    <dataValidation type="list" allowBlank="1" showInputMessage="1" showErrorMessage="1" sqref="P72 AB72 AD72 AG72 AI72 AL72 AN72 R72 T72" xr:uid="{00000000-0002-0000-0700-000011000000}">
      <formula1>ECO_2023_W</formula1>
    </dataValidation>
    <dataValidation type="list" allowBlank="1" showInputMessage="1" showErrorMessage="1" sqref="AN74 P76 P74 AB74 AB76 AD76 AD74 AG76 AG74 AI74 AI76 AL74 AL76 AN76 R74 R76 T74 T76" xr:uid="{00000000-0002-0000-0700-000012000000}">
      <formula1>ECO_2023_X</formula1>
    </dataValidation>
    <dataValidation type="list" allowBlank="1" showInputMessage="1" showErrorMessage="1" sqref="P78 AB78 AD78 AG78 AI78 AL78 AN78 R78 T78" xr:uid="{00000000-0002-0000-0700-000013000000}">
      <formula1>ECO_2023_Y</formula1>
    </dataValidation>
    <dataValidation type="list" allowBlank="1" showInputMessage="1" showErrorMessage="1" sqref="P44 AB44 AD44 AG44 AI44 AL44 AN44 R44 T44" xr:uid="{00000000-0002-0000-0700-000014000000}">
      <formula1>ECO_2023_AA</formula1>
    </dataValidation>
    <dataValidation type="list" allowBlank="1" showInputMessage="1" showErrorMessage="1" sqref="P47 AB47 AD47 AG47 AI47 AL47 AN47 R47 T47" xr:uid="{00000000-0002-0000-0700-000015000000}">
      <formula1>ECO_2023_AB</formula1>
    </dataValidation>
  </dataValidations>
  <pageMargins left="0.7" right="0.7" top="0.75" bottom="0.75" header="0.3" footer="0.3"/>
  <pageSetup paperSize="9" orientation="portrait" r:id="rId1"/>
  <headerFooter>
    <oddFooter>&amp;C_x000D_&amp;1#&amp;"Calibri"&amp;10&amp;K0000FF Restricted Use - À usage restreint</oddFooter>
  </headerFooter>
  <drawing r:id="rId2"/>
  <legacyDrawing r:id="rId3"/>
  <oleObjects>
    <mc:AlternateContent xmlns:mc="http://schemas.openxmlformats.org/markup-compatibility/2006">
      <mc:Choice Requires="x14">
        <oleObject progId="Document" dvAspect="DVASPECT_ICON" shapeId="8195" r:id="rId4">
          <objectPr locked="0" defaultSize="0" r:id="rId5">
            <anchor moveWithCells="1">
              <from>
                <xdr:col>8</xdr:col>
                <xdr:colOff>1403350</xdr:colOff>
                <xdr:row>3</xdr:row>
                <xdr:rowOff>933450</xdr:rowOff>
              </from>
              <to>
                <xdr:col>8</xdr:col>
                <xdr:colOff>2298700</xdr:colOff>
                <xdr:row>3</xdr:row>
                <xdr:rowOff>1619250</xdr:rowOff>
              </to>
            </anchor>
          </objectPr>
        </oleObject>
      </mc:Choice>
      <mc:Fallback>
        <oleObject progId="Document" dvAspect="DVASPECT_ICON" shapeId="8195" r:id="rId4"/>
      </mc:Fallback>
    </mc:AlternateContent>
  </oleObjects>
  <extLst>
    <ext xmlns:x14="http://schemas.microsoft.com/office/spreadsheetml/2009/9/main" uri="{CCE6A557-97BC-4b89-ADB6-D9C93CAAB3DF}">
      <x14:dataValidations xmlns:xm="http://schemas.microsoft.com/office/excel/2006/main" count="18">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700-000016000000}">
          <x14:formula1>
            <xm:f>OFFSET(Conditions!$S$3,0,0,Conditions!$S$1,1)</xm:f>
          </x14:formula1>
          <xm:sqref>P52:P57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700-000017000000}">
          <x14:formula1>
            <xm:f>OFFSET(Conditions!$S$33,0,0,Conditions!$S$31,1)</xm:f>
          </x14:formula1>
          <xm:sqref>AB52:AB57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700-000018000000}">
          <x14:formula1>
            <xm:f>OFFSET(Conditions!$S$43,0,0,Conditions!$S$41,1)</xm:f>
          </x14:formula1>
          <xm:sqref>AD52:AD57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700-000019000000}">
          <x14:formula1>
            <xm:f>OFFSET(Conditions!$S$53,0,0,Conditions!$S$51,1)</xm:f>
          </x14:formula1>
          <xm:sqref>AG52:AG57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700-00001A000000}">
          <x14:formula1>
            <xm:f>OFFSET(Conditions!$S$63,0,0,Conditions!$S$61,1)</xm:f>
          </x14:formula1>
          <xm:sqref>AI52:AI57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700-00001B000000}">
          <x14:formula1>
            <xm:f>OFFSET(Conditions!$S$73,0,0,Conditions!$S$71,1)</xm:f>
          </x14:formula1>
          <xm:sqref>AL52:AL57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700-00001C000000}">
          <x14:formula1>
            <xm:f>OFFSET(Conditions!$S$83,0,0,Conditions!$S$81,1)</xm:f>
          </x14:formula1>
          <xm:sqref>AN52:AN57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700-00001D000000}">
          <x14:formula1>
            <xm:f>OFFSET(Conditions!$R$3,0,0,Conditions!$R$1,1)</xm:f>
          </x14:formula1>
          <xm:sqref>P36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700-00001E000000}">
          <x14:formula1>
            <xm:f>OFFSET(Conditions!$R$33,0,0,Conditions!$R$31,1)</xm:f>
          </x14:formula1>
          <xm:sqref>AB36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700-00001F000000}">
          <x14:formula1>
            <xm:f>OFFSET(Conditions!$R$43,0,0,Conditions!$R$41,1)</xm:f>
          </x14:formula1>
          <xm:sqref>AD36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700-000020000000}">
          <x14:formula1>
            <xm:f>OFFSET(Conditions!$R$53,0,0,Conditions!$R$51,1)</xm:f>
          </x14:formula1>
          <xm:sqref>AG36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700-000021000000}">
          <x14:formula1>
            <xm:f>OFFSET(Conditions!$R$63,0,0,Conditions!$R$61,1)</xm:f>
          </x14:formula1>
          <xm:sqref>AI36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700-000022000000}">
          <x14:formula1>
            <xm:f>OFFSET(Conditions!$R$73,0,0,Conditions!$R$71,1)</xm:f>
          </x14:formula1>
          <xm:sqref>AL36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700-000023000000}">
          <x14:formula1>
            <xm:f>OFFSET(Conditions!$R$83,0,0,Conditions!$R$81,1)</xm:f>
          </x14:formula1>
          <xm:sqref>AN36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7FE86FD1-BB86-4F61-92A4-9CB1DB9E0180}">
          <x14:formula1>
            <xm:f>OFFSET(Conditions!$S$13,0,0,Conditions!$S$11,1)</xm:f>
          </x14:formula1>
          <xm:sqref>R52:R57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DC2B0ECB-C6D8-4C75-BF9C-60064C6B5C6F}">
          <x14:formula1>
            <xm:f>OFFSET(Conditions!$S$23,0,0,Conditions!$S$21,1)</xm:f>
          </x14:formula1>
          <xm:sqref>T52:T57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9D5A02BC-0715-45E0-A41C-A1D62FA8D849}">
          <x14:formula1>
            <xm:f>OFFSET(Conditions!$R$23,0,0,Conditions!$R$21,1)</xm:f>
          </x14:formula1>
          <xm:sqref>T36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C6AFC6B9-D414-44EF-A31D-ACE30829A699}">
          <x14:formula1>
            <xm:f>OFFSET(Conditions!$R$13,0,0,Conditions!$R$11,1)</xm:f>
          </x14:formula1>
          <xm:sqref>R36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46</vt:i4>
      </vt:variant>
    </vt:vector>
  </HeadingPairs>
  <TitlesOfParts>
    <vt:vector size="58" baseType="lpstr">
      <vt:lpstr>Country</vt:lpstr>
      <vt:lpstr>READ ME</vt:lpstr>
      <vt:lpstr>Sector classification </vt:lpstr>
      <vt:lpstr>8A-LAWYERS</vt:lpstr>
      <vt:lpstr>8B-NOTARIES</vt:lpstr>
      <vt:lpstr>8C-ACCOUNTANTS</vt:lpstr>
      <vt:lpstr>8D-ARCHITECTS</vt:lpstr>
      <vt:lpstr>8E-CIVIL ENGINEERS</vt:lpstr>
      <vt:lpstr>8F-ESTATE AGENTS</vt:lpstr>
      <vt:lpstr>Database_n</vt:lpstr>
      <vt:lpstr>Lists</vt:lpstr>
      <vt:lpstr>Conditions</vt:lpstr>
      <vt:lpstr>Lists!_Hlk106619121</vt:lpstr>
      <vt:lpstr>ECO_2023_A</vt:lpstr>
      <vt:lpstr>ECO_2023_AA</vt:lpstr>
      <vt:lpstr>ECO_2023_AB</vt:lpstr>
      <vt:lpstr>ECO_2023_AM</vt:lpstr>
      <vt:lpstr>ECO_2023_D</vt:lpstr>
      <vt:lpstr>ECO_2023_E</vt:lpstr>
      <vt:lpstr>ECO_2023_F</vt:lpstr>
      <vt:lpstr>ECO_2023_H</vt:lpstr>
      <vt:lpstr>ECO_2023_I</vt:lpstr>
      <vt:lpstr>ECO_2023_J</vt:lpstr>
      <vt:lpstr>ECO_2023_S</vt:lpstr>
      <vt:lpstr>ECO_2023_U</vt:lpstr>
      <vt:lpstr>ECO_2023_V</vt:lpstr>
      <vt:lpstr>ECO_2023_W</vt:lpstr>
      <vt:lpstr>ECO_2023_X</vt:lpstr>
      <vt:lpstr>ECO_2023_Y</vt:lpstr>
      <vt:lpstr>ECO_A</vt:lpstr>
      <vt:lpstr>ECO_AA</vt:lpstr>
      <vt:lpstr>ECO_AB</vt:lpstr>
      <vt:lpstr>ECO_AC</vt:lpstr>
      <vt:lpstr>ECO_AD</vt:lpstr>
      <vt:lpstr>ECO_AE</vt:lpstr>
      <vt:lpstr>ECO_AF</vt:lpstr>
      <vt:lpstr>ECO_AG</vt:lpstr>
      <vt:lpstr>ECO_AH</vt:lpstr>
      <vt:lpstr>ECO_AI</vt:lpstr>
      <vt:lpstr>ECO_AJ</vt:lpstr>
      <vt:lpstr>ECO_AK</vt:lpstr>
      <vt:lpstr>ECO_AL</vt:lpstr>
      <vt:lpstr>ECO_B</vt:lpstr>
      <vt:lpstr>ECO_D</vt:lpstr>
      <vt:lpstr>ECO_E</vt:lpstr>
      <vt:lpstr>ECO_F</vt:lpstr>
      <vt:lpstr>ECO_G</vt:lpstr>
      <vt:lpstr>ECO_H</vt:lpstr>
      <vt:lpstr>ECO_I</vt:lpstr>
      <vt:lpstr>ECO_J</vt:lpstr>
      <vt:lpstr>ECO_K</vt:lpstr>
      <vt:lpstr>ECO_L</vt:lpstr>
      <vt:lpstr>ECO_M</vt:lpstr>
      <vt:lpstr>ECO_N</vt:lpstr>
      <vt:lpstr>ECO_O</vt:lpstr>
      <vt:lpstr>ECO_P</vt:lpstr>
      <vt:lpstr>ECO_Q</vt:lpstr>
      <vt:lpstr>ECO_S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koske_i</dc:creator>
  <cp:lastModifiedBy>DANITZ Eszter, ECO/SSD</cp:lastModifiedBy>
  <cp:lastPrinted>2017-12-04T14:35:11Z</cp:lastPrinted>
  <dcterms:created xsi:type="dcterms:W3CDTF">2012-05-29T16:37:01Z</dcterms:created>
  <dcterms:modified xsi:type="dcterms:W3CDTF">2024-07-05T13:43:18Z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5510b0-e729-4ef0-a3dd-4ba0dfe56c99_Enabled">
    <vt:lpwstr>true</vt:lpwstr>
  </property>
  <property fmtid="{D5CDD505-2E9C-101B-9397-08002B2CF9AE}" pid="3" name="MSIP_Label_0e5510b0-e729-4ef0-a3dd-4ba0dfe56c99_SetDate">
    <vt:lpwstr>2024-07-05T13:43:18Z</vt:lpwstr>
  </property>
  <property fmtid="{D5CDD505-2E9C-101B-9397-08002B2CF9AE}" pid="4" name="MSIP_Label_0e5510b0-e729-4ef0-a3dd-4ba0dfe56c99_Method">
    <vt:lpwstr>Standard</vt:lpwstr>
  </property>
  <property fmtid="{D5CDD505-2E9C-101B-9397-08002B2CF9AE}" pid="5" name="MSIP_Label_0e5510b0-e729-4ef0-a3dd-4ba0dfe56c99_Name">
    <vt:lpwstr>Restricted Use</vt:lpwstr>
  </property>
  <property fmtid="{D5CDD505-2E9C-101B-9397-08002B2CF9AE}" pid="6" name="MSIP_Label_0e5510b0-e729-4ef0-a3dd-4ba0dfe56c99_SiteId">
    <vt:lpwstr>ac41c7d4-1f61-460d-b0f4-fc925a2b471c</vt:lpwstr>
  </property>
  <property fmtid="{D5CDD505-2E9C-101B-9397-08002B2CF9AE}" pid="7" name="MSIP_Label_0e5510b0-e729-4ef0-a3dd-4ba0dfe56c99_ActionId">
    <vt:lpwstr>f2c76678-87cd-4b50-8fc5-d60b62c5110d</vt:lpwstr>
  </property>
  <property fmtid="{D5CDD505-2E9C-101B-9397-08002B2CF9AE}" pid="8" name="MSIP_Label_0e5510b0-e729-4ef0-a3dd-4ba0dfe56c99_ContentBits">
    <vt:lpwstr>2</vt:lpwstr>
  </property>
</Properties>
</file>