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653714A1-13FF-4BC0-A8AC-AC3FE18A3403}" xr6:coauthVersionLast="47" xr6:coauthVersionMax="47" xr10:uidLastSave="{00000000-0000-0000-0000-000000000000}"/>
  <workbookProtection workbookAlgorithmName="SHA-512" workbookHashValue="M85uacDS+rj9vF2gjn/EWWDylGCkKzqxle9Y+gkaJC04VYiRaMdIONXFZN5kCTAx9o5IgmMwEgG/8/LZ9fAd4w==" workbookSaltValue="qLGYCsDPwT3/Y4wgifCACw==" workbookSpinCount="100000" lockStructure="1"/>
  <bookViews>
    <workbookView xWindow="-10" yWindow="-10" windowWidth="19220" windowHeight="11300" firstSheet="1" activeTab="3" xr2:uid="{00000000-000D-0000-FFFF-FFFF00000000}"/>
  </bookViews>
  <sheets>
    <sheet name="Country" sheetId="33" state="hidden" r:id="rId1"/>
    <sheet name="Sector classification " sheetId="55" r:id="rId2"/>
    <sheet name="READ ME" sheetId="56" state="hidden" r:id="rId3"/>
    <sheet name="4-Regulation" sheetId="13" r:id="rId4"/>
    <sheet name="Database_n" sheetId="50" state="hidden" r:id="rId5"/>
    <sheet name="Lists" sheetId="52" state="hidden" r:id="rId6"/>
    <sheet name="Conditions" sheetId="53" state="hidden" r:id="rId7"/>
  </sheets>
  <definedNames>
    <definedName name="_xlnm._FilterDatabase" localSheetId="3" hidden="1">'4-Regulation'!$A$4:$AC$136</definedName>
    <definedName name="_xlnm._FilterDatabase" localSheetId="4" hidden="1">Database_n!$A$1:$G$83</definedName>
    <definedName name="ECO_2023_D">Lists!$D$14:$D$17</definedName>
    <definedName name="ECO_2023_E">Lists!$E$14:$E$16</definedName>
    <definedName name="ECO_2023_F">Lists!$F$14:$F$16</definedName>
    <definedName name="ECO_2023_G">Lists!$G$14:$G$16</definedName>
    <definedName name="ECO_2023_H">Lists!$H$14:$H$16</definedName>
    <definedName name="ECO_2023_I">Lists!$I$14:$I$16</definedName>
    <definedName name="ECO_2023_J">Lists!$J$14:$J$16</definedName>
    <definedName name="ECO_2023_K">Lists!$K$14:$K$16</definedName>
    <definedName name="ECO_2023_L">Lists!$L$14:$L$16</definedName>
    <definedName name="ECO_A">Lists!$A$2:$A$3</definedName>
    <definedName name="ECO_B">Lists!$B$2:$B$4</definedName>
    <definedName name="ECO_D">Lists!$D$2:$D$4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0" l="1"/>
  <c r="I4" i="50"/>
  <c r="I5" i="50"/>
  <c r="I6" i="50"/>
  <c r="I7" i="50"/>
  <c r="I8" i="50"/>
  <c r="I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I41" i="50"/>
  <c r="I42" i="50"/>
  <c r="I43" i="50"/>
  <c r="I44" i="50"/>
  <c r="I45" i="50"/>
  <c r="I46" i="50"/>
  <c r="I47" i="50"/>
  <c r="I48" i="50"/>
  <c r="I49" i="50"/>
  <c r="I50" i="50"/>
  <c r="I51" i="50"/>
  <c r="I52" i="50"/>
  <c r="I53" i="50"/>
  <c r="I54" i="50"/>
  <c r="I55" i="50"/>
  <c r="I56" i="50"/>
  <c r="I57" i="50"/>
  <c r="I58" i="50"/>
  <c r="I59" i="50"/>
  <c r="I60" i="50"/>
  <c r="I61" i="50"/>
  <c r="I62" i="50"/>
  <c r="I63" i="50"/>
  <c r="I64" i="50"/>
  <c r="I65" i="50"/>
  <c r="I66" i="50"/>
  <c r="I67" i="50"/>
  <c r="I68" i="50"/>
  <c r="I69" i="50"/>
  <c r="I70" i="50"/>
  <c r="I71" i="50"/>
  <c r="I72" i="50"/>
  <c r="I73" i="50"/>
  <c r="I74" i="50"/>
  <c r="I75" i="50"/>
  <c r="I76" i="50"/>
  <c r="I77" i="50"/>
  <c r="I78" i="50"/>
  <c r="I79"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06" i="50"/>
  <c r="I107" i="50"/>
  <c r="I108" i="50"/>
  <c r="I109" i="50"/>
  <c r="I110" i="50"/>
  <c r="I111" i="50"/>
  <c r="I112" i="50"/>
  <c r="I113" i="50"/>
  <c r="I114" i="50"/>
  <c r="I115" i="50"/>
  <c r="I116" i="50"/>
  <c r="I117" i="50"/>
  <c r="I1" i="50"/>
  <c r="I2" i="50"/>
  <c r="H117" i="50"/>
  <c r="H116" i="50"/>
  <c r="H115" i="50"/>
  <c r="H114" i="50"/>
  <c r="H113" i="50"/>
  <c r="H112" i="50"/>
  <c r="H111" i="50"/>
  <c r="H110" i="50"/>
  <c r="H109" i="50"/>
  <c r="H108" i="50"/>
  <c r="H107" i="50"/>
  <c r="H106" i="50"/>
  <c r="H105" i="50"/>
  <c r="H104" i="50"/>
  <c r="H103" i="50"/>
  <c r="H102" i="50"/>
  <c r="H101" i="50"/>
  <c r="H100" i="50"/>
  <c r="H99" i="50"/>
  <c r="H98" i="50"/>
  <c r="H97" i="50"/>
  <c r="H96" i="50"/>
  <c r="H95" i="50"/>
  <c r="H94" i="50"/>
  <c r="H93" i="50"/>
  <c r="H92" i="50"/>
  <c r="H91" i="50"/>
  <c r="H90" i="50"/>
  <c r="H89" i="50"/>
  <c r="H88" i="50"/>
  <c r="H87" i="50"/>
  <c r="H86" i="50"/>
  <c r="H85" i="50"/>
  <c r="H84" i="50"/>
  <c r="H83" i="50"/>
  <c r="H82" i="50"/>
  <c r="H81" i="50"/>
  <c r="H80" i="50"/>
  <c r="H79" i="50"/>
  <c r="H78" i="50"/>
  <c r="H77" i="50"/>
  <c r="H76" i="50"/>
  <c r="H75" i="50"/>
  <c r="H74" i="50"/>
  <c r="H73" i="50"/>
  <c r="H72" i="50"/>
  <c r="H71" i="50"/>
  <c r="H70" i="50"/>
  <c r="H69" i="50"/>
  <c r="H68" i="50"/>
  <c r="H67" i="50"/>
  <c r="H66" i="50"/>
  <c r="H65" i="50"/>
  <c r="H64" i="50"/>
  <c r="H63" i="50"/>
  <c r="H62" i="50"/>
  <c r="H61" i="50"/>
  <c r="H60" i="50"/>
  <c r="H59" i="50"/>
  <c r="H58" i="50"/>
  <c r="H57" i="50"/>
  <c r="H56" i="50"/>
  <c r="H55" i="50"/>
  <c r="H54" i="50"/>
  <c r="H53" i="50"/>
  <c r="H52" i="50"/>
  <c r="H51" i="50"/>
  <c r="H50" i="50"/>
  <c r="H49" i="50"/>
  <c r="H48" i="50"/>
  <c r="H47" i="50"/>
  <c r="H46"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8" i="50"/>
  <c r="H7" i="50"/>
  <c r="H6" i="50"/>
  <c r="H5" i="50"/>
  <c r="H4" i="50"/>
  <c r="H3" i="50"/>
  <c r="H2" i="50"/>
  <c r="AS136" i="13"/>
  <c r="B136" i="13"/>
  <c r="V56" i="13"/>
  <c r="F47" i="50" s="1"/>
  <c r="V6" i="13"/>
  <c r="D84" i="53"/>
  <c r="D83" i="53"/>
  <c r="R25" i="53"/>
  <c r="R15" i="53"/>
  <c r="R5" i="53"/>
  <c r="N25" i="53"/>
  <c r="N15" i="53"/>
  <c r="N5" i="53"/>
  <c r="T24" i="53"/>
  <c r="T23" i="53"/>
  <c r="R24" i="53"/>
  <c r="R23" i="53"/>
  <c r="P24" i="53"/>
  <c r="P23" i="53"/>
  <c r="N24" i="53"/>
  <c r="N23" i="53"/>
  <c r="L24" i="53"/>
  <c r="L23" i="53"/>
  <c r="L21" i="53"/>
  <c r="J24" i="53"/>
  <c r="J23" i="53"/>
  <c r="J21" i="53" s="1"/>
  <c r="H24" i="53"/>
  <c r="H21" i="53" s="1"/>
  <c r="H23" i="53"/>
  <c r="F24" i="53"/>
  <c r="F23" i="53"/>
  <c r="F21" i="53" s="1"/>
  <c r="D24" i="53"/>
  <c r="D23" i="53"/>
  <c r="D21" i="53" s="1"/>
  <c r="B24" i="53"/>
  <c r="B23" i="53"/>
  <c r="T14" i="53"/>
  <c r="T13" i="53"/>
  <c r="R14" i="53"/>
  <c r="R13" i="53"/>
  <c r="P14" i="53"/>
  <c r="P13" i="53"/>
  <c r="P11" i="53" s="1"/>
  <c r="N14" i="53"/>
  <c r="N13" i="53"/>
  <c r="N11" i="53" s="1"/>
  <c r="L14" i="53"/>
  <c r="L13" i="53"/>
  <c r="J14" i="53"/>
  <c r="J13" i="53"/>
  <c r="J11" i="53" s="1"/>
  <c r="H14" i="53"/>
  <c r="H11" i="53" s="1"/>
  <c r="H13" i="53"/>
  <c r="F14" i="53"/>
  <c r="F13" i="53"/>
  <c r="F11" i="53"/>
  <c r="D14" i="53"/>
  <c r="D13" i="53"/>
  <c r="D11" i="53"/>
  <c r="B14" i="53"/>
  <c r="B13" i="53"/>
  <c r="B11" i="53" s="1"/>
  <c r="D47" i="50"/>
  <c r="C47" i="50"/>
  <c r="A47" i="50"/>
  <c r="AF56" i="13"/>
  <c r="AK56" i="13" s="1"/>
  <c r="AP56" i="13" s="1"/>
  <c r="G47" i="50" s="1"/>
  <c r="A56" i="13"/>
  <c r="B47" i="50" s="1"/>
  <c r="O134" i="13"/>
  <c r="O133" i="13"/>
  <c r="O132" i="13"/>
  <c r="O131" i="13"/>
  <c r="O130" i="13"/>
  <c r="O122" i="13"/>
  <c r="O121" i="13"/>
  <c r="O120" i="13"/>
  <c r="O119" i="13"/>
  <c r="O118" i="13"/>
  <c r="O116" i="13"/>
  <c r="O115" i="13"/>
  <c r="O113" i="13"/>
  <c r="O112" i="13"/>
  <c r="O111" i="13"/>
  <c r="O110" i="13"/>
  <c r="O109" i="13"/>
  <c r="O108" i="13"/>
  <c r="O107" i="13"/>
  <c r="O106" i="13"/>
  <c r="O105" i="13"/>
  <c r="O102" i="13"/>
  <c r="O101" i="13"/>
  <c r="O99" i="13"/>
  <c r="O97" i="13"/>
  <c r="O96" i="13"/>
  <c r="O95" i="13"/>
  <c r="O94" i="13"/>
  <c r="O93" i="13"/>
  <c r="O92" i="13"/>
  <c r="O91" i="13"/>
  <c r="O86" i="13"/>
  <c r="O85" i="13"/>
  <c r="O84" i="13"/>
  <c r="O83" i="13"/>
  <c r="O82" i="13"/>
  <c r="O81" i="13"/>
  <c r="O80" i="13"/>
  <c r="O78" i="13"/>
  <c r="O77" i="13"/>
  <c r="O76" i="13"/>
  <c r="O75" i="13"/>
  <c r="O74" i="13"/>
  <c r="O73" i="13"/>
  <c r="O72" i="13"/>
  <c r="O70" i="13"/>
  <c r="O68" i="13"/>
  <c r="O66" i="13"/>
  <c r="O65" i="13"/>
  <c r="O64" i="13"/>
  <c r="O63" i="13"/>
  <c r="O62" i="13"/>
  <c r="O61" i="13"/>
  <c r="O58" i="13"/>
  <c r="O52" i="13"/>
  <c r="O49" i="13"/>
  <c r="O47" i="13"/>
  <c r="O46" i="13"/>
  <c r="O45" i="13"/>
  <c r="O44" i="13"/>
  <c r="O41" i="13"/>
  <c r="O40" i="13"/>
  <c r="O39" i="13"/>
  <c r="O38" i="13"/>
  <c r="O34" i="13"/>
  <c r="O32" i="13"/>
  <c r="O30" i="13"/>
  <c r="O27" i="13"/>
  <c r="O25" i="13"/>
  <c r="O23" i="13"/>
  <c r="O21" i="13"/>
  <c r="O19" i="13"/>
  <c r="O17" i="13"/>
  <c r="O16" i="13"/>
  <c r="O15" i="13"/>
  <c r="O14" i="13"/>
  <c r="O13" i="13"/>
  <c r="O12" i="13"/>
  <c r="O11" i="13"/>
  <c r="O10" i="13"/>
  <c r="O9" i="13"/>
  <c r="O128" i="13"/>
  <c r="B3" i="53"/>
  <c r="N21" i="53"/>
  <c r="T21" i="53"/>
  <c r="B21" i="53"/>
  <c r="T11" i="53"/>
  <c r="A116" i="13"/>
  <c r="O36" i="13"/>
  <c r="O37" i="13"/>
  <c r="O43" i="13"/>
  <c r="O55" i="13"/>
  <c r="C79" i="50"/>
  <c r="C80" i="50"/>
  <c r="C81" i="50"/>
  <c r="C82" i="50"/>
  <c r="C83" i="50"/>
  <c r="C84" i="50"/>
  <c r="C78" i="50"/>
  <c r="C114" i="50"/>
  <c r="C115" i="50"/>
  <c r="C116" i="50"/>
  <c r="C113" i="50"/>
  <c r="C109" i="50"/>
  <c r="C110" i="50"/>
  <c r="C111" i="50"/>
  <c r="C108" i="50"/>
  <c r="C100" i="50"/>
  <c r="C91" i="50"/>
  <c r="C92" i="50"/>
  <c r="C93" i="50"/>
  <c r="C94" i="50"/>
  <c r="C95" i="50"/>
  <c r="C96" i="50"/>
  <c r="C97" i="50"/>
  <c r="C90" i="50"/>
  <c r="C36" i="50"/>
  <c r="C37" i="50"/>
  <c r="C38" i="50"/>
  <c r="C35" i="50"/>
  <c r="C31" i="50"/>
  <c r="C32" i="50"/>
  <c r="C33" i="50"/>
  <c r="C30" i="50"/>
  <c r="C29" i="50"/>
  <c r="C28" i="50"/>
  <c r="C27" i="50"/>
  <c r="C9" i="50"/>
  <c r="C8" i="50"/>
  <c r="C6" i="50"/>
  <c r="C5" i="50"/>
  <c r="C3" i="50"/>
  <c r="C4" i="50"/>
  <c r="C7" i="50"/>
  <c r="C10" i="50"/>
  <c r="C11" i="50"/>
  <c r="C12" i="50"/>
  <c r="C13" i="50"/>
  <c r="C14" i="50"/>
  <c r="C15" i="50"/>
  <c r="C16" i="50"/>
  <c r="C17" i="50"/>
  <c r="C18" i="50"/>
  <c r="C19" i="50"/>
  <c r="C20" i="50"/>
  <c r="C21" i="50"/>
  <c r="C22" i="50"/>
  <c r="C23" i="50"/>
  <c r="C24" i="50"/>
  <c r="C25" i="50"/>
  <c r="C26" i="50"/>
  <c r="C34" i="50"/>
  <c r="C39" i="50"/>
  <c r="C40" i="50"/>
  <c r="C41" i="50"/>
  <c r="C42" i="50"/>
  <c r="C43" i="50"/>
  <c r="C44" i="50"/>
  <c r="C45" i="50"/>
  <c r="C46"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85" i="50"/>
  <c r="C86" i="50"/>
  <c r="C87" i="50"/>
  <c r="C88" i="50"/>
  <c r="C89" i="50"/>
  <c r="C98" i="50"/>
  <c r="C99" i="50"/>
  <c r="C101" i="50"/>
  <c r="C102" i="50"/>
  <c r="C103" i="50"/>
  <c r="C104" i="50"/>
  <c r="C105" i="50"/>
  <c r="C106" i="50"/>
  <c r="C107" i="50"/>
  <c r="C112" i="50"/>
  <c r="C117" i="50"/>
  <c r="C2" i="50"/>
  <c r="F1" i="50"/>
  <c r="G1" i="50"/>
  <c r="D3" i="50"/>
  <c r="D4" i="50"/>
  <c r="D5" i="50"/>
  <c r="D6" i="50"/>
  <c r="D7" i="50"/>
  <c r="D8" i="50"/>
  <c r="D9" i="50"/>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D103" i="50"/>
  <c r="D104" i="50"/>
  <c r="D105" i="50"/>
  <c r="D106" i="50"/>
  <c r="D107" i="50"/>
  <c r="D108" i="50"/>
  <c r="D109" i="50"/>
  <c r="D110" i="50"/>
  <c r="D111" i="50"/>
  <c r="D112" i="50"/>
  <c r="D113" i="50"/>
  <c r="D114" i="50"/>
  <c r="D115" i="50"/>
  <c r="D116" i="50"/>
  <c r="D117" i="50"/>
  <c r="D2" i="50"/>
  <c r="A3" i="50"/>
  <c r="A4"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2" i="50"/>
  <c r="V14" i="13"/>
  <c r="F9" i="50" s="1"/>
  <c r="V17" i="13"/>
  <c r="F12" i="50" s="1"/>
  <c r="V18" i="13"/>
  <c r="F13" i="50" s="1"/>
  <c r="V20" i="13"/>
  <c r="F15" i="50" s="1"/>
  <c r="V22" i="13"/>
  <c r="F17" i="50" s="1"/>
  <c r="V23" i="13"/>
  <c r="F18" i="50" s="1"/>
  <c r="V24" i="13"/>
  <c r="F19" i="50" s="1"/>
  <c r="V25" i="13"/>
  <c r="F20" i="50" s="1"/>
  <c r="V26" i="13"/>
  <c r="F21" i="50" s="1"/>
  <c r="V28" i="13"/>
  <c r="F23" i="50" s="1"/>
  <c r="V31" i="13"/>
  <c r="F25" i="50" s="1"/>
  <c r="V33" i="13"/>
  <c r="F27" i="50" s="1"/>
  <c r="V35" i="13"/>
  <c r="F29" i="50" s="1"/>
  <c r="V41" i="13"/>
  <c r="F33" i="50" s="1"/>
  <c r="V47" i="13"/>
  <c r="F38" i="50" s="1"/>
  <c r="V50" i="13"/>
  <c r="F41" i="50" s="1"/>
  <c r="V53" i="13"/>
  <c r="F44" i="50" s="1"/>
  <c r="V65" i="13"/>
  <c r="F56" i="50" s="1"/>
  <c r="V66" i="13"/>
  <c r="F57" i="50" s="1"/>
  <c r="V67" i="13"/>
  <c r="F58" i="50" s="1"/>
  <c r="V68" i="13"/>
  <c r="F59" i="50" s="1"/>
  <c r="V69" i="13"/>
  <c r="F60" i="50" s="1"/>
  <c r="V70" i="13"/>
  <c r="F61" i="50" s="1"/>
  <c r="V78" i="13"/>
  <c r="F68" i="50" s="1"/>
  <c r="V79" i="13"/>
  <c r="F69" i="50" s="1"/>
  <c r="V86" i="13"/>
  <c r="F76" i="50" s="1"/>
  <c r="V87" i="13"/>
  <c r="F77" i="50" s="1"/>
  <c r="V91" i="13"/>
  <c r="F78" i="50" s="1"/>
  <c r="V92" i="13"/>
  <c r="F79" i="50" s="1"/>
  <c r="V93" i="13"/>
  <c r="F80" i="50" s="1"/>
  <c r="V94" i="13"/>
  <c r="F81" i="50" s="1"/>
  <c r="V95" i="13"/>
  <c r="F82" i="50" s="1"/>
  <c r="V96" i="13"/>
  <c r="F83" i="50" s="1"/>
  <c r="V97" i="13"/>
  <c r="F84" i="50" s="1"/>
  <c r="V98" i="13"/>
  <c r="F85" i="50" s="1"/>
  <c r="V99" i="13"/>
  <c r="F86" i="50" s="1"/>
  <c r="V100" i="13"/>
  <c r="F87" i="50" s="1"/>
  <c r="V101" i="13"/>
  <c r="F88" i="50" s="1"/>
  <c r="V102" i="13"/>
  <c r="F89" i="50" s="1"/>
  <c r="V7" i="13"/>
  <c r="F3" i="50" s="1"/>
  <c r="AF10" i="13"/>
  <c r="AK10" i="13" s="1"/>
  <c r="AP10" i="13" s="1"/>
  <c r="G5" i="50" s="1"/>
  <c r="AF13" i="13"/>
  <c r="AK13" i="13" s="1"/>
  <c r="AP13" i="13" s="1"/>
  <c r="G8" i="50" s="1"/>
  <c r="AF15" i="13"/>
  <c r="AK15" i="13" s="1"/>
  <c r="AP15" i="13" s="1"/>
  <c r="G10" i="50" s="1"/>
  <c r="AF16" i="13"/>
  <c r="AK16" i="13" s="1"/>
  <c r="AP16" i="13" s="1"/>
  <c r="G11" i="50" s="1"/>
  <c r="AF17" i="13"/>
  <c r="AK17" i="13" s="1"/>
  <c r="AP17" i="13" s="1"/>
  <c r="G12" i="50" s="1"/>
  <c r="AF18" i="13"/>
  <c r="AK18" i="13" s="1"/>
  <c r="AP18" i="13" s="1"/>
  <c r="G13" i="50" s="1"/>
  <c r="AF20" i="13"/>
  <c r="AK20" i="13" s="1"/>
  <c r="AP20" i="13" s="1"/>
  <c r="G15" i="50" s="1"/>
  <c r="AF22" i="13"/>
  <c r="AK22" i="13" s="1"/>
  <c r="AP22" i="13" s="1"/>
  <c r="G17" i="50" s="1"/>
  <c r="AF24" i="13"/>
  <c r="AK24" i="13" s="1"/>
  <c r="AP24" i="13" s="1"/>
  <c r="G19" i="50" s="1"/>
  <c r="AF26" i="13"/>
  <c r="AK26" i="13" s="1"/>
  <c r="AP26" i="13" s="1"/>
  <c r="G21" i="50" s="1"/>
  <c r="AF28" i="13"/>
  <c r="AK28" i="13" s="1"/>
  <c r="AP28" i="13" s="1"/>
  <c r="G23" i="50" s="1"/>
  <c r="AF30" i="13"/>
  <c r="AK30" i="13" s="1"/>
  <c r="AP30" i="13" s="1"/>
  <c r="G24" i="50" s="1"/>
  <c r="AF31" i="13"/>
  <c r="AK31" i="13" s="1"/>
  <c r="AP31" i="13" s="1"/>
  <c r="G25" i="50" s="1"/>
  <c r="AF32" i="13"/>
  <c r="AK32" i="13" s="1"/>
  <c r="AP32" i="13" s="1"/>
  <c r="G26" i="50" s="1"/>
  <c r="AF33" i="13"/>
  <c r="AK33" i="13" s="1"/>
  <c r="AP33" i="13" s="1"/>
  <c r="G27" i="50" s="1"/>
  <c r="AF34" i="13"/>
  <c r="AK34" i="13" s="1"/>
  <c r="AP34" i="13" s="1"/>
  <c r="G28" i="50" s="1"/>
  <c r="AF35" i="13"/>
  <c r="AK35" i="13" s="1"/>
  <c r="AP35" i="13" s="1"/>
  <c r="G29" i="50" s="1"/>
  <c r="AF42" i="13"/>
  <c r="AK42" i="13" s="1"/>
  <c r="AP42" i="13" s="1"/>
  <c r="G34" i="50" s="1"/>
  <c r="AF48" i="13"/>
  <c r="AK48" i="13" s="1"/>
  <c r="AP48" i="13" s="1"/>
  <c r="G39" i="50" s="1"/>
  <c r="AF49" i="13"/>
  <c r="AK49" i="13" s="1"/>
  <c r="AP49" i="13" s="1"/>
  <c r="G40" i="50" s="1"/>
  <c r="AF50" i="13"/>
  <c r="AK50" i="13" s="1"/>
  <c r="AP50" i="13" s="1"/>
  <c r="G41" i="50" s="1"/>
  <c r="AF52" i="13"/>
  <c r="AK52" i="13" s="1"/>
  <c r="AP52" i="13" s="1"/>
  <c r="G43" i="50" s="1"/>
  <c r="AF53" i="13"/>
  <c r="AK53" i="13" s="1"/>
  <c r="AP53" i="13" s="1"/>
  <c r="G44" i="50" s="1"/>
  <c r="AF55" i="13"/>
  <c r="AK55" i="13" s="1"/>
  <c r="AP55" i="13" s="1"/>
  <c r="G46" i="50" s="1"/>
  <c r="AF57" i="13"/>
  <c r="AK57" i="13" s="1"/>
  <c r="AP57" i="13" s="1"/>
  <c r="G48" i="50" s="1"/>
  <c r="AF58" i="13"/>
  <c r="AK58" i="13" s="1"/>
  <c r="AP58" i="13" s="1"/>
  <c r="G49" i="50" s="1"/>
  <c r="AF60" i="13"/>
  <c r="AK60" i="13" s="1"/>
  <c r="AP60" i="13" s="1"/>
  <c r="G51" i="50" s="1"/>
  <c r="AF62" i="13"/>
  <c r="AK62" i="13" s="1"/>
  <c r="AP62" i="13" s="1"/>
  <c r="G53" i="50" s="1"/>
  <c r="AF64" i="13"/>
  <c r="AK64" i="13" s="1"/>
  <c r="AP64" i="13" s="1"/>
  <c r="G55" i="50" s="1"/>
  <c r="AF65" i="13"/>
  <c r="AK65" i="13" s="1"/>
  <c r="AP65" i="13" s="1"/>
  <c r="G56" i="50" s="1"/>
  <c r="AF67" i="13"/>
  <c r="AK67" i="13" s="1"/>
  <c r="AP67" i="13" s="1"/>
  <c r="G58" i="50" s="1"/>
  <c r="AF69" i="13"/>
  <c r="AK69" i="13" s="1"/>
  <c r="AP69" i="13" s="1"/>
  <c r="G60" i="50" s="1"/>
  <c r="AF70" i="13"/>
  <c r="AK70" i="13" s="1"/>
  <c r="AP70" i="13" s="1"/>
  <c r="G61" i="50" s="1"/>
  <c r="AF73" i="13"/>
  <c r="AK73" i="13" s="1"/>
  <c r="AP73" i="13" s="1"/>
  <c r="G63" i="50" s="1"/>
  <c r="AF75" i="13"/>
  <c r="AK75" i="13" s="1"/>
  <c r="AP75" i="13" s="1"/>
  <c r="G65" i="50" s="1"/>
  <c r="AF77" i="13"/>
  <c r="AK77" i="13" s="1"/>
  <c r="AP77" i="13"/>
  <c r="G67" i="50" s="1"/>
  <c r="AF78" i="13"/>
  <c r="AK78" i="13" s="1"/>
  <c r="AP78" i="13" s="1"/>
  <c r="G68" i="50" s="1"/>
  <c r="AF79" i="13"/>
  <c r="AK79" i="13" s="1"/>
  <c r="AP79" i="13" s="1"/>
  <c r="G69" i="50" s="1"/>
  <c r="AF81" i="13"/>
  <c r="AK81" i="13" s="1"/>
  <c r="AP81" i="13" s="1"/>
  <c r="G71" i="50" s="1"/>
  <c r="AF83" i="13"/>
  <c r="AK83" i="13" s="1"/>
  <c r="AP83" i="13"/>
  <c r="G73" i="50" s="1"/>
  <c r="AF85" i="13"/>
  <c r="AK85" i="13" s="1"/>
  <c r="AP85" i="13" s="1"/>
  <c r="G75" i="50" s="1"/>
  <c r="AF86" i="13"/>
  <c r="AK86" i="13" s="1"/>
  <c r="AP86" i="13" s="1"/>
  <c r="G76" i="50" s="1"/>
  <c r="AF87" i="13"/>
  <c r="AK87" i="13" s="1"/>
  <c r="AP87" i="13" s="1"/>
  <c r="G77" i="50" s="1"/>
  <c r="AF91" i="13"/>
  <c r="AK91" i="13" s="1"/>
  <c r="AP91" i="13" s="1"/>
  <c r="G78" i="50" s="1"/>
  <c r="AF92" i="13"/>
  <c r="AK92" i="13" s="1"/>
  <c r="AP92" i="13"/>
  <c r="G79" i="50" s="1"/>
  <c r="AF93" i="13"/>
  <c r="AK93" i="13" s="1"/>
  <c r="AP93" i="13" s="1"/>
  <c r="G80" i="50" s="1"/>
  <c r="AF94" i="13"/>
  <c r="AK94" i="13" s="1"/>
  <c r="AP94" i="13" s="1"/>
  <c r="G81" i="50" s="1"/>
  <c r="AF95" i="13"/>
  <c r="AK95" i="13" s="1"/>
  <c r="AP95" i="13" s="1"/>
  <c r="G82" i="50" s="1"/>
  <c r="AF96" i="13"/>
  <c r="AK96" i="13" s="1"/>
  <c r="AP96" i="13"/>
  <c r="G83" i="50" s="1"/>
  <c r="AF97" i="13"/>
  <c r="AK97" i="13" s="1"/>
  <c r="AP97" i="13" s="1"/>
  <c r="G84" i="50" s="1"/>
  <c r="AF98" i="13"/>
  <c r="AK98" i="13" s="1"/>
  <c r="AP98" i="13" s="1"/>
  <c r="G85" i="50" s="1"/>
  <c r="AF99" i="13"/>
  <c r="AK99" i="13" s="1"/>
  <c r="AP99" i="13" s="1"/>
  <c r="G86" i="50" s="1"/>
  <c r="AF100" i="13"/>
  <c r="AK100" i="13" s="1"/>
  <c r="AP100" i="13"/>
  <c r="G87" i="50" s="1"/>
  <c r="AF101" i="13"/>
  <c r="AK101" i="13" s="1"/>
  <c r="AP101" i="13" s="1"/>
  <c r="G88" i="50" s="1"/>
  <c r="AF102" i="13"/>
  <c r="AK102" i="13" s="1"/>
  <c r="AP102" i="13"/>
  <c r="G89" i="50" s="1"/>
  <c r="AF105" i="13"/>
  <c r="AK105" i="13" s="1"/>
  <c r="AP105" i="13" s="1"/>
  <c r="G90" i="50" s="1"/>
  <c r="AF106" i="13"/>
  <c r="AK106" i="13" s="1"/>
  <c r="AP106" i="13" s="1"/>
  <c r="G91" i="50" s="1"/>
  <c r="AF107" i="13"/>
  <c r="AK107" i="13" s="1"/>
  <c r="AP107" i="13" s="1"/>
  <c r="G92" i="50" s="1"/>
  <c r="AF108" i="13"/>
  <c r="AK108" i="13" s="1"/>
  <c r="AP108" i="13" s="1"/>
  <c r="G93" i="50" s="1"/>
  <c r="AF109" i="13"/>
  <c r="AK109" i="13" s="1"/>
  <c r="AP109" i="13" s="1"/>
  <c r="G94" i="50" s="1"/>
  <c r="AF110" i="13"/>
  <c r="AK110" i="13" s="1"/>
  <c r="AP110" i="13"/>
  <c r="G95" i="50" s="1"/>
  <c r="AF111" i="13"/>
  <c r="AK111" i="13" s="1"/>
  <c r="AP111" i="13" s="1"/>
  <c r="G96" i="50" s="1"/>
  <c r="AF112" i="13"/>
  <c r="AK112" i="13" s="1"/>
  <c r="AP112" i="13" s="1"/>
  <c r="G97" i="50" s="1"/>
  <c r="AF113" i="13"/>
  <c r="AK113" i="13" s="1"/>
  <c r="AP113" i="13" s="1"/>
  <c r="G98" i="50" s="1"/>
  <c r="AF114" i="13"/>
  <c r="AK114" i="13" s="1"/>
  <c r="AP114" i="13"/>
  <c r="G99" i="50" s="1"/>
  <c r="AF115" i="13"/>
  <c r="AK115" i="13" s="1"/>
  <c r="AP115" i="13" s="1"/>
  <c r="G100" i="50" s="1"/>
  <c r="AF116" i="13"/>
  <c r="AK116" i="13" s="1"/>
  <c r="AP116" i="13"/>
  <c r="G101" i="50" s="1"/>
  <c r="AF117" i="13"/>
  <c r="AK117" i="13" s="1"/>
  <c r="AP117" i="13" s="1"/>
  <c r="G102" i="50" s="1"/>
  <c r="AF118" i="13"/>
  <c r="AK118" i="13" s="1"/>
  <c r="AP118" i="13" s="1"/>
  <c r="G103" i="50" s="1"/>
  <c r="AF119" i="13"/>
  <c r="AK119" i="13" s="1"/>
  <c r="AP119" i="13" s="1"/>
  <c r="G104" i="50" s="1"/>
  <c r="AF120" i="13"/>
  <c r="AK120" i="13" s="1"/>
  <c r="AP120" i="13"/>
  <c r="G105" i="50" s="1"/>
  <c r="AF121" i="13"/>
  <c r="AK121" i="13" s="1"/>
  <c r="AP121" i="13" s="1"/>
  <c r="G106" i="50" s="1"/>
  <c r="AF122" i="13"/>
  <c r="AK122" i="13" s="1"/>
  <c r="AP122" i="13" s="1"/>
  <c r="G107" i="50" s="1"/>
  <c r="AF124" i="13"/>
  <c r="AK124" i="13" s="1"/>
  <c r="AP124" i="13" s="1"/>
  <c r="G108" i="50" s="1"/>
  <c r="AF125" i="13"/>
  <c r="AK125" i="13" s="1"/>
  <c r="AP125" i="13" s="1"/>
  <c r="G109" i="50" s="1"/>
  <c r="AF126" i="13"/>
  <c r="AK126" i="13" s="1"/>
  <c r="AP126" i="13" s="1"/>
  <c r="G110" i="50" s="1"/>
  <c r="AF127" i="13"/>
  <c r="AK127" i="13" s="1"/>
  <c r="AP127" i="13"/>
  <c r="G111" i="50" s="1"/>
  <c r="AF128" i="13"/>
  <c r="AK128" i="13" s="1"/>
  <c r="AP128" i="13" s="1"/>
  <c r="G112" i="50" s="1"/>
  <c r="AF130" i="13"/>
  <c r="AK130" i="13" s="1"/>
  <c r="AP130" i="13" s="1"/>
  <c r="G113" i="50" s="1"/>
  <c r="AF131" i="13"/>
  <c r="AK131" i="13" s="1"/>
  <c r="AP131" i="13" s="1"/>
  <c r="G114" i="50" s="1"/>
  <c r="AF132" i="13"/>
  <c r="AK132" i="13" s="1"/>
  <c r="AP132" i="13"/>
  <c r="G115" i="50" s="1"/>
  <c r="AF133" i="13"/>
  <c r="AK133" i="13" s="1"/>
  <c r="AP133" i="13" s="1"/>
  <c r="G116" i="50" s="1"/>
  <c r="AF134" i="13"/>
  <c r="AK134" i="13" s="1"/>
  <c r="AP134" i="13"/>
  <c r="G117" i="50" s="1"/>
  <c r="AF6" i="13"/>
  <c r="AK6" i="13" s="1"/>
  <c r="AP6" i="13" s="1"/>
  <c r="G2" i="50" s="1"/>
  <c r="AF7" i="13"/>
  <c r="AK7" i="13" s="1"/>
  <c r="AP7" i="13"/>
  <c r="G3" i="50" s="1"/>
  <c r="F2" i="50"/>
  <c r="H84" i="53"/>
  <c r="H81" i="53" s="1"/>
  <c r="H83" i="53"/>
  <c r="H74" i="53"/>
  <c r="H73" i="53"/>
  <c r="H71" i="53" s="1"/>
  <c r="H64" i="53"/>
  <c r="H61" i="53" s="1"/>
  <c r="H63" i="53"/>
  <c r="H54" i="53"/>
  <c r="H51" i="53" s="1"/>
  <c r="H53" i="53"/>
  <c r="T84" i="53"/>
  <c r="T81" i="53" s="1"/>
  <c r="T83" i="53"/>
  <c r="T74" i="53"/>
  <c r="T73" i="53"/>
  <c r="T71" i="53" s="1"/>
  <c r="T64" i="53"/>
  <c r="T61" i="53" s="1"/>
  <c r="T63" i="53"/>
  <c r="T54" i="53"/>
  <c r="T53" i="53"/>
  <c r="T44" i="53"/>
  <c r="T41" i="53" s="1"/>
  <c r="T43" i="53"/>
  <c r="T34" i="53"/>
  <c r="T33" i="53"/>
  <c r="T3" i="53"/>
  <c r="T4" i="53"/>
  <c r="R85" i="53"/>
  <c r="R84" i="53"/>
  <c r="R83" i="53"/>
  <c r="R81" i="53" s="1"/>
  <c r="R75" i="53"/>
  <c r="R74" i="53"/>
  <c r="R73" i="53"/>
  <c r="R65" i="53"/>
  <c r="R64" i="53"/>
  <c r="R63" i="53"/>
  <c r="R55" i="53"/>
  <c r="R54" i="53"/>
  <c r="R51" i="53" s="1"/>
  <c r="R53" i="53"/>
  <c r="R4" i="53"/>
  <c r="R3" i="53"/>
  <c r="P84" i="53"/>
  <c r="P83" i="53"/>
  <c r="P74" i="53"/>
  <c r="P71" i="53" s="1"/>
  <c r="P73" i="53"/>
  <c r="P64" i="53"/>
  <c r="P63" i="53"/>
  <c r="P54" i="53"/>
  <c r="P53" i="53"/>
  <c r="P3" i="53"/>
  <c r="P1" i="53" s="1"/>
  <c r="N83" i="53"/>
  <c r="N73" i="53"/>
  <c r="N63" i="53"/>
  <c r="N53" i="53"/>
  <c r="N3" i="53"/>
  <c r="N1" i="53" s="1"/>
  <c r="P4" i="53"/>
  <c r="N85" i="53"/>
  <c r="N84" i="53"/>
  <c r="N75" i="53"/>
  <c r="N74" i="53"/>
  <c r="N65" i="53"/>
  <c r="N64" i="53"/>
  <c r="N55" i="53"/>
  <c r="N54" i="53"/>
  <c r="N4" i="53"/>
  <c r="L84" i="53"/>
  <c r="L83" i="53"/>
  <c r="L74" i="53"/>
  <c r="L71" i="53" s="1"/>
  <c r="L73" i="53"/>
  <c r="L64" i="53"/>
  <c r="L63" i="53"/>
  <c r="L54" i="53"/>
  <c r="L53" i="53"/>
  <c r="P51" i="53"/>
  <c r="N71" i="53"/>
  <c r="T51" i="53"/>
  <c r="N51" i="53"/>
  <c r="L51" i="53"/>
  <c r="L3" i="53"/>
  <c r="L4" i="53"/>
  <c r="J84" i="53"/>
  <c r="J83" i="53"/>
  <c r="J74" i="53"/>
  <c r="J73" i="53"/>
  <c r="J64" i="53"/>
  <c r="J63" i="53"/>
  <c r="J54" i="53"/>
  <c r="J51" i="53" s="1"/>
  <c r="J53" i="53"/>
  <c r="J44" i="53"/>
  <c r="J43" i="53"/>
  <c r="J34" i="53"/>
  <c r="J33" i="53"/>
  <c r="J4" i="53"/>
  <c r="J3" i="53"/>
  <c r="H3" i="53"/>
  <c r="H1" i="53" s="1"/>
  <c r="H4" i="53"/>
  <c r="F84" i="53"/>
  <c r="F81" i="53" s="1"/>
  <c r="F83" i="53"/>
  <c r="F74" i="53"/>
  <c r="F71" i="53" s="1"/>
  <c r="F73" i="53"/>
  <c r="F64" i="53"/>
  <c r="F63" i="53"/>
  <c r="F54" i="53"/>
  <c r="F53" i="53"/>
  <c r="F44" i="53"/>
  <c r="F41" i="53" s="1"/>
  <c r="F43" i="53"/>
  <c r="F34" i="53"/>
  <c r="F33" i="53"/>
  <c r="D73" i="53"/>
  <c r="D63" i="53"/>
  <c r="D53" i="53"/>
  <c r="D51" i="53" s="1"/>
  <c r="D3" i="53"/>
  <c r="F4" i="53"/>
  <c r="F3" i="53"/>
  <c r="D74" i="53"/>
  <c r="D71" i="53" s="1"/>
  <c r="D64" i="53"/>
  <c r="D54" i="53"/>
  <c r="D4" i="53"/>
  <c r="B84" i="53"/>
  <c r="B81" i="53" s="1"/>
  <c r="B83" i="53"/>
  <c r="B74" i="53"/>
  <c r="B71" i="53" s="1"/>
  <c r="B73" i="53"/>
  <c r="B64" i="53"/>
  <c r="B63" i="53"/>
  <c r="B54" i="53"/>
  <c r="B53" i="53"/>
  <c r="B4" i="53"/>
  <c r="J61" i="53"/>
  <c r="J71" i="53"/>
  <c r="D81" i="53"/>
  <c r="F51" i="53"/>
  <c r="A97" i="13"/>
  <c r="B84" i="50" s="1"/>
  <c r="A96" i="13"/>
  <c r="B83" i="50" s="1"/>
  <c r="A95" i="13"/>
  <c r="B82" i="50" s="1"/>
  <c r="A94" i="13"/>
  <c r="B81" i="50" s="1"/>
  <c r="A93" i="13"/>
  <c r="B80" i="50" s="1"/>
  <c r="A92" i="13"/>
  <c r="B79" i="50" s="1"/>
  <c r="A91" i="13"/>
  <c r="B78" i="50" s="1"/>
  <c r="A102" i="13"/>
  <c r="B89" i="50" s="1"/>
  <c r="A101" i="13"/>
  <c r="B88" i="50" s="1"/>
  <c r="A99" i="13"/>
  <c r="B86" i="50" s="1"/>
  <c r="A100" i="13"/>
  <c r="B87" i="50" s="1"/>
  <c r="A98" i="13"/>
  <c r="B85" i="50" s="1"/>
  <c r="A128" i="13"/>
  <c r="B112" i="50" s="1"/>
  <c r="A127" i="13"/>
  <c r="B111" i="50" s="1"/>
  <c r="A126" i="13"/>
  <c r="B110" i="50" s="1"/>
  <c r="A125" i="13"/>
  <c r="B109" i="50" s="1"/>
  <c r="A124" i="13"/>
  <c r="B108" i="50" s="1"/>
  <c r="A133" i="13"/>
  <c r="B116" i="50" s="1"/>
  <c r="A132" i="13"/>
  <c r="B115" i="50" s="1"/>
  <c r="A131" i="13"/>
  <c r="B114" i="50" s="1"/>
  <c r="A130" i="13"/>
  <c r="B113" i="50" s="1"/>
  <c r="A134" i="13"/>
  <c r="B117" i="50" s="1"/>
  <c r="A122" i="13"/>
  <c r="B107" i="50" s="1"/>
  <c r="A121" i="13"/>
  <c r="B106" i="50" s="1"/>
  <c r="A120" i="13"/>
  <c r="B105" i="50" s="1"/>
  <c r="A119" i="13"/>
  <c r="B104" i="50" s="1"/>
  <c r="A118" i="13"/>
  <c r="B103" i="50" s="1"/>
  <c r="A117" i="13"/>
  <c r="B102" i="50" s="1"/>
  <c r="A115" i="13"/>
  <c r="B100" i="50" s="1"/>
  <c r="A114" i="13"/>
  <c r="B99" i="50" s="1"/>
  <c r="A113" i="13"/>
  <c r="B98" i="50" s="1"/>
  <c r="A112" i="13"/>
  <c r="B97" i="50" s="1"/>
  <c r="A111" i="13"/>
  <c r="B96" i="50" s="1"/>
  <c r="A110" i="13"/>
  <c r="B95" i="50" s="1"/>
  <c r="A109" i="13"/>
  <c r="B94" i="50" s="1"/>
  <c r="A108" i="13"/>
  <c r="B93" i="50" s="1"/>
  <c r="A107" i="13"/>
  <c r="B92" i="50" s="1"/>
  <c r="A106" i="13"/>
  <c r="B91" i="50" s="1"/>
  <c r="A105" i="13"/>
  <c r="B90" i="50" s="1"/>
  <c r="B101" i="50"/>
  <c r="A87" i="13"/>
  <c r="B77" i="50"/>
  <c r="A86" i="13"/>
  <c r="B76" i="50"/>
  <c r="A85" i="13"/>
  <c r="B75" i="50"/>
  <c r="A84" i="13"/>
  <c r="B74" i="50"/>
  <c r="A83" i="13"/>
  <c r="B73" i="50"/>
  <c r="A82" i="13"/>
  <c r="B72" i="50"/>
  <c r="A81" i="13"/>
  <c r="B71" i="50"/>
  <c r="A80" i="13"/>
  <c r="B70" i="50"/>
  <c r="A79" i="13"/>
  <c r="B69" i="50"/>
  <c r="A78" i="13"/>
  <c r="B68" i="50"/>
  <c r="A77" i="13"/>
  <c r="B67" i="50"/>
  <c r="A76" i="13"/>
  <c r="B66" i="50"/>
  <c r="A75" i="13"/>
  <c r="B65" i="50"/>
  <c r="A74" i="13"/>
  <c r="B64" i="50"/>
  <c r="A73" i="13"/>
  <c r="B63" i="50"/>
  <c r="A72" i="13"/>
  <c r="B62" i="50"/>
  <c r="A69" i="13"/>
  <c r="B60" i="50"/>
  <c r="A67" i="13"/>
  <c r="B58" i="50"/>
  <c r="A68" i="13"/>
  <c r="B59" i="50" s="1"/>
  <c r="A70" i="13"/>
  <c r="B61" i="50" s="1"/>
  <c r="A66" i="13"/>
  <c r="B57" i="50"/>
  <c r="A65" i="13"/>
  <c r="B56" i="50"/>
  <c r="A64" i="13"/>
  <c r="B55" i="50"/>
  <c r="A63" i="13"/>
  <c r="B54" i="50"/>
  <c r="A62" i="13"/>
  <c r="B53" i="50"/>
  <c r="A61" i="13"/>
  <c r="B52" i="50"/>
  <c r="A60" i="13"/>
  <c r="B51" i="50"/>
  <c r="A59" i="13"/>
  <c r="B50" i="50"/>
  <c r="A58" i="13"/>
  <c r="B49" i="50"/>
  <c r="A57" i="13"/>
  <c r="B48" i="50"/>
  <c r="A55" i="13"/>
  <c r="B46" i="50"/>
  <c r="A54" i="13"/>
  <c r="B45" i="50"/>
  <c r="A53" i="13"/>
  <c r="B44" i="50"/>
  <c r="A52" i="13"/>
  <c r="B43" i="50"/>
  <c r="A51" i="13"/>
  <c r="B42" i="50"/>
  <c r="A50" i="13"/>
  <c r="B41" i="50"/>
  <c r="A49" i="13"/>
  <c r="B40" i="50"/>
  <c r="A48" i="13"/>
  <c r="B39" i="50"/>
  <c r="A47" i="13"/>
  <c r="B38" i="50"/>
  <c r="A46" i="13"/>
  <c r="B37" i="50"/>
  <c r="A45" i="13"/>
  <c r="B36" i="50"/>
  <c r="A44" i="13"/>
  <c r="B35" i="50"/>
  <c r="A42" i="13"/>
  <c r="B34" i="50"/>
  <c r="A41" i="13"/>
  <c r="B33" i="50"/>
  <c r="A40" i="13"/>
  <c r="B32" i="50"/>
  <c r="A39" i="13"/>
  <c r="B31" i="50"/>
  <c r="A38" i="13"/>
  <c r="B30" i="50"/>
  <c r="A35" i="13"/>
  <c r="B29" i="50"/>
  <c r="A33" i="13"/>
  <c r="B27" i="50"/>
  <c r="A34" i="13"/>
  <c r="B28" i="50"/>
  <c r="A32" i="13"/>
  <c r="B26" i="50"/>
  <c r="A31" i="13"/>
  <c r="B25" i="50"/>
  <c r="A30" i="13"/>
  <c r="B24" i="50"/>
  <c r="A28" i="13"/>
  <c r="B23" i="50"/>
  <c r="A27" i="13"/>
  <c r="B22" i="50"/>
  <c r="A26" i="13"/>
  <c r="B21" i="50"/>
  <c r="A24" i="13"/>
  <c r="B19" i="50"/>
  <c r="A25" i="13"/>
  <c r="B20" i="50"/>
  <c r="A23" i="13"/>
  <c r="B18" i="50"/>
  <c r="A21" i="13"/>
  <c r="B16" i="50"/>
  <c r="A22" i="13"/>
  <c r="B17" i="50"/>
  <c r="A20" i="13"/>
  <c r="B15" i="50"/>
  <c r="A19" i="13"/>
  <c r="B14" i="50"/>
  <c r="A17" i="13"/>
  <c r="B12" i="50"/>
  <c r="A18" i="13"/>
  <c r="B13" i="50"/>
  <c r="A16" i="13"/>
  <c r="B11" i="50"/>
  <c r="A15" i="13"/>
  <c r="B10" i="50"/>
  <c r="A14" i="13"/>
  <c r="B9" i="50"/>
  <c r="A12" i="13"/>
  <c r="B7" i="50"/>
  <c r="A13" i="13"/>
  <c r="B8" i="50" s="1"/>
  <c r="A9" i="13"/>
  <c r="A10" i="13"/>
  <c r="B5" i="50" s="1"/>
  <c r="A11" i="13"/>
  <c r="B6" i="50"/>
  <c r="A7" i="13"/>
  <c r="B3" i="50"/>
  <c r="A6" i="13"/>
  <c r="B2" i="50"/>
  <c r="M135" i="13"/>
  <c r="D2" i="13"/>
  <c r="V63" i="13" s="1"/>
  <c r="F54" i="50" s="1"/>
  <c r="T31" i="53" l="1"/>
  <c r="L1" i="53"/>
  <c r="B33" i="53"/>
  <c r="AT136" i="13"/>
  <c r="V133" i="13"/>
  <c r="F116" i="50" s="1"/>
  <c r="V112" i="13"/>
  <c r="F97" i="50" s="1"/>
  <c r="V132" i="13"/>
  <c r="F115" i="50" s="1"/>
  <c r="V106" i="13"/>
  <c r="F91" i="50" s="1"/>
  <c r="V113" i="13"/>
  <c r="F98" i="50" s="1"/>
  <c r="V34" i="13"/>
  <c r="F28" i="50" s="1"/>
  <c r="V72" i="13"/>
  <c r="F62" i="50" s="1"/>
  <c r="V11" i="13"/>
  <c r="F6" i="50" s="1"/>
  <c r="V118" i="13"/>
  <c r="F103" i="50" s="1"/>
  <c r="V74" i="13"/>
  <c r="F64" i="50" s="1"/>
  <c r="V21" i="13"/>
  <c r="F16" i="50" s="1"/>
  <c r="V120" i="13"/>
  <c r="F105" i="50" s="1"/>
  <c r="V121" i="13"/>
  <c r="F106" i="50" s="1"/>
  <c r="V42" i="13"/>
  <c r="F34" i="50" s="1"/>
  <c r="V134" i="13"/>
  <c r="F117" i="50" s="1"/>
  <c r="V80" i="13"/>
  <c r="F70" i="50" s="1"/>
  <c r="V19" i="13"/>
  <c r="F14" i="50" s="1"/>
  <c r="V82" i="13"/>
  <c r="F72" i="50" s="1"/>
  <c r="V30" i="13"/>
  <c r="F24" i="50" s="1"/>
  <c r="V131" i="13"/>
  <c r="F114" i="50" s="1"/>
  <c r="V114" i="13"/>
  <c r="F99" i="50" s="1"/>
  <c r="V127" i="13"/>
  <c r="F111" i="50" s="1"/>
  <c r="V130" i="13"/>
  <c r="F113" i="50" s="1"/>
  <c r="V51" i="13"/>
  <c r="F42" i="50" s="1"/>
  <c r="V9" i="13"/>
  <c r="F4" i="50" s="1"/>
  <c r="V109" i="13"/>
  <c r="F94" i="50" s="1"/>
  <c r="V27" i="13"/>
  <c r="F22" i="50" s="1"/>
  <c r="V52" i="13"/>
  <c r="F43" i="50" s="1"/>
  <c r="V111" i="13"/>
  <c r="F96" i="50" s="1"/>
  <c r="V40" i="13"/>
  <c r="F32" i="50" s="1"/>
  <c r="V125" i="13"/>
  <c r="F109" i="50" s="1"/>
  <c r="V44" i="13"/>
  <c r="F35" i="50" s="1"/>
  <c r="V60" i="13"/>
  <c r="F51" i="50" s="1"/>
  <c r="V46" i="13"/>
  <c r="F37" i="50" s="1"/>
  <c r="V61" i="13"/>
  <c r="F52" i="50" s="1"/>
  <c r="V73" i="13"/>
  <c r="F63" i="50" s="1"/>
  <c r="V39" i="13"/>
  <c r="F31" i="50" s="1"/>
  <c r="V16" i="13"/>
  <c r="F11" i="50" s="1"/>
  <c r="V75" i="13"/>
  <c r="F65" i="50" s="1"/>
  <c r="V84" i="13"/>
  <c r="F74" i="50" s="1"/>
  <c r="V116" i="13"/>
  <c r="F101" i="50" s="1"/>
  <c r="V108" i="13"/>
  <c r="F93" i="50" s="1"/>
  <c r="V117" i="13"/>
  <c r="F102" i="50" s="1"/>
  <c r="V55" i="13"/>
  <c r="F46" i="50" s="1"/>
  <c r="V45" i="13"/>
  <c r="F36" i="50" s="1"/>
  <c r="V119" i="13"/>
  <c r="F104" i="50" s="1"/>
  <c r="V49" i="13"/>
  <c r="F40" i="50" s="1"/>
  <c r="V59" i="13"/>
  <c r="F50" i="50" s="1"/>
  <c r="V124" i="13"/>
  <c r="F108" i="50" s="1"/>
  <c r="V77" i="13"/>
  <c r="F67" i="50" s="1"/>
  <c r="V10" i="13"/>
  <c r="F5" i="50" s="1"/>
  <c r="V126" i="13"/>
  <c r="F110" i="50" s="1"/>
  <c r="V64" i="13"/>
  <c r="F55" i="50" s="1"/>
  <c r="V12" i="13"/>
  <c r="F7" i="50" s="1"/>
  <c r="V128" i="13"/>
  <c r="F112" i="50" s="1"/>
  <c r="V58" i="13"/>
  <c r="F49" i="50" s="1"/>
  <c r="V76" i="13"/>
  <c r="F66" i="50" s="1"/>
  <c r="V62" i="13"/>
  <c r="F53" i="50" s="1"/>
  <c r="V85" i="13"/>
  <c r="F75" i="50" s="1"/>
  <c r="V38" i="13"/>
  <c r="F30" i="50" s="1"/>
  <c r="V54" i="13"/>
  <c r="F45" i="50" s="1"/>
  <c r="V107" i="13"/>
  <c r="F92" i="50" s="1"/>
  <c r="V81" i="13"/>
  <c r="F71" i="50" s="1"/>
  <c r="V48" i="13"/>
  <c r="F39" i="50" s="1"/>
  <c r="V115" i="13"/>
  <c r="F100" i="50" s="1"/>
  <c r="V83" i="13"/>
  <c r="F73" i="50" s="1"/>
  <c r="V105" i="13"/>
  <c r="F90" i="50" s="1"/>
  <c r="V15" i="13"/>
  <c r="F10" i="50" s="1"/>
  <c r="V122" i="13"/>
  <c r="F107" i="50" s="1"/>
  <c r="D34" i="53"/>
  <c r="H43" i="53"/>
  <c r="V13" i="13"/>
  <c r="F8" i="50" s="1"/>
  <c r="V32" i="13"/>
  <c r="F26" i="50" s="1"/>
  <c r="V57" i="13"/>
  <c r="F48" i="50" s="1"/>
  <c r="D43" i="53"/>
  <c r="N81" i="53"/>
  <c r="V110" i="13"/>
  <c r="F95" i="50" s="1"/>
  <c r="B4" i="50"/>
  <c r="F1" i="53"/>
  <c r="J41" i="53"/>
  <c r="J81" i="53"/>
  <c r="R1" i="53"/>
  <c r="R21" i="53"/>
  <c r="B44" i="53"/>
  <c r="L81" i="53"/>
  <c r="P61" i="53"/>
  <c r="R11" i="53"/>
  <c r="H33" i="53"/>
  <c r="R61" i="53"/>
  <c r="B51" i="53"/>
  <c r="D1" i="53"/>
  <c r="D61" i="53"/>
  <c r="F61" i="53"/>
  <c r="J1" i="53"/>
  <c r="N61" i="53"/>
  <c r="L11" i="53"/>
  <c r="B61" i="53"/>
  <c r="J31" i="53"/>
  <c r="L61" i="53"/>
  <c r="P81" i="53"/>
  <c r="R71" i="53"/>
  <c r="P21" i="53"/>
  <c r="B1" i="53"/>
  <c r="F31" i="53"/>
  <c r="T1" i="53"/>
  <c r="AF11" i="13" l="1"/>
  <c r="AK11" i="13" s="1"/>
  <c r="AP11" i="13" s="1"/>
  <c r="G6" i="50" s="1"/>
  <c r="AF14" i="13"/>
  <c r="AK14" i="13" s="1"/>
  <c r="AP14" i="13" s="1"/>
  <c r="G9" i="50" s="1"/>
  <c r="B34" i="53"/>
  <c r="AF21" i="13"/>
  <c r="AK21" i="13" s="1"/>
  <c r="AP21" i="13" s="1"/>
  <c r="G16" i="50" s="1"/>
  <c r="AF19" i="13"/>
  <c r="AK19" i="13" s="1"/>
  <c r="AP19" i="13" s="1"/>
  <c r="G14" i="50" s="1"/>
  <c r="AF54" i="13"/>
  <c r="AK54" i="13" s="1"/>
  <c r="AP54" i="13" s="1"/>
  <c r="G45" i="50" s="1"/>
  <c r="AF59" i="13"/>
  <c r="AK59" i="13" s="1"/>
  <c r="AP59" i="13" s="1"/>
  <c r="G50" i="50" s="1"/>
  <c r="AF66" i="13"/>
  <c r="AK66" i="13" s="1"/>
  <c r="AP66" i="13" s="1"/>
  <c r="G57" i="50" s="1"/>
  <c r="AF61" i="13"/>
  <c r="AK61" i="13" s="1"/>
  <c r="AP61" i="13" s="1"/>
  <c r="G52" i="50" s="1"/>
  <c r="AF51" i="13"/>
  <c r="AK51" i="13" s="1"/>
  <c r="AP51" i="13" s="1"/>
  <c r="G42" i="50" s="1"/>
  <c r="N35" i="53"/>
  <c r="N34" i="53"/>
  <c r="N33" i="53"/>
  <c r="AF45" i="13"/>
  <c r="AK45" i="13" s="1"/>
  <c r="AP45" i="13" s="1"/>
  <c r="G36" i="50" s="1"/>
  <c r="P33" i="53"/>
  <c r="P34" i="53"/>
  <c r="AF72" i="13"/>
  <c r="AK72" i="13" s="1"/>
  <c r="AP72" i="13" s="1"/>
  <c r="G62" i="50" s="1"/>
  <c r="L44" i="53"/>
  <c r="L43" i="53"/>
  <c r="R35" i="53"/>
  <c r="R34" i="53"/>
  <c r="R33" i="53"/>
  <c r="AF82" i="13"/>
  <c r="AK82" i="13" s="1"/>
  <c r="AP82" i="13" s="1"/>
  <c r="G72" i="50" s="1"/>
  <c r="AF47" i="13"/>
  <c r="AK47" i="13" s="1"/>
  <c r="AP47" i="13" s="1"/>
  <c r="G38" i="50" s="1"/>
  <c r="AF76" i="13"/>
  <c r="AK76" i="13" s="1"/>
  <c r="AP76" i="13" s="1"/>
  <c r="G66" i="50" s="1"/>
  <c r="N45" i="53"/>
  <c r="N43" i="53"/>
  <c r="N44" i="53"/>
  <c r="AF44" i="13"/>
  <c r="AK44" i="13" s="1"/>
  <c r="AP44" i="13" s="1"/>
  <c r="G35" i="50" s="1"/>
  <c r="AF41" i="13"/>
  <c r="AK41" i="13" s="1"/>
  <c r="AP41" i="13" s="1"/>
  <c r="G33" i="50" s="1"/>
  <c r="AF84" i="13"/>
  <c r="AK84" i="13" s="1"/>
  <c r="AP84" i="13" s="1"/>
  <c r="G74" i="50" s="1"/>
  <c r="R44" i="53"/>
  <c r="R45" i="53"/>
  <c r="R43" i="53"/>
  <c r="AF74" i="13"/>
  <c r="AK74" i="13" s="1"/>
  <c r="AP74" i="13" s="1"/>
  <c r="G64" i="50" s="1"/>
  <c r="AF46" i="13"/>
  <c r="AK46" i="13" s="1"/>
  <c r="AP46" i="13" s="1"/>
  <c r="G37" i="50" s="1"/>
  <c r="L34" i="53"/>
  <c r="L33" i="53"/>
  <c r="AF80" i="13"/>
  <c r="AK80" i="13" s="1"/>
  <c r="AP80" i="13" s="1"/>
  <c r="G70" i="50" s="1"/>
  <c r="P44" i="53"/>
  <c r="P43" i="53"/>
  <c r="B43" i="53"/>
  <c r="B41" i="53" s="1"/>
  <c r="H44" i="53"/>
  <c r="H41" i="53" s="1"/>
  <c r="H34" i="53"/>
  <c r="H31" i="53" s="1"/>
  <c r="D44" i="53"/>
  <c r="D41" i="53" s="1"/>
  <c r="AF27" i="13"/>
  <c r="AK27" i="13" s="1"/>
  <c r="AP27" i="13" s="1"/>
  <c r="G22" i="50" s="1"/>
  <c r="AF9" i="13"/>
  <c r="AK9" i="13" s="1"/>
  <c r="AP9" i="13" s="1"/>
  <c r="G4" i="50" s="1"/>
  <c r="D33" i="53"/>
  <c r="D31" i="53" s="1"/>
  <c r="AF68" i="13"/>
  <c r="AK68" i="13" s="1"/>
  <c r="AP68" i="13" s="1"/>
  <c r="G59" i="50" s="1"/>
  <c r="AF25" i="13"/>
  <c r="AK25" i="13" s="1"/>
  <c r="AP25" i="13" s="1"/>
  <c r="G20" i="50" s="1"/>
  <c r="B31" i="53"/>
  <c r="AF23" i="13"/>
  <c r="AK23" i="13" s="1"/>
  <c r="AP23" i="13" s="1"/>
  <c r="G18" i="50" s="1"/>
  <c r="AF38" i="13"/>
  <c r="AK38" i="13" s="1"/>
  <c r="AP38" i="13" s="1"/>
  <c r="G30" i="50" s="1"/>
  <c r="AF12" i="13"/>
  <c r="AK12" i="13" s="1"/>
  <c r="AP12" i="13" s="1"/>
  <c r="G7" i="50" s="1"/>
  <c r="AF40" i="13"/>
  <c r="AK40" i="13" s="1"/>
  <c r="AP40" i="13" s="1"/>
  <c r="G32" i="50" s="1"/>
  <c r="AF39" i="13"/>
  <c r="AK39" i="13" s="1"/>
  <c r="AP39" i="13" s="1"/>
  <c r="G31" i="50" s="1"/>
  <c r="P31" i="53" l="1"/>
  <c r="N31" i="53"/>
  <c r="L41" i="53"/>
  <c r="P41" i="53"/>
  <c r="R41" i="53"/>
  <c r="L31" i="53"/>
  <c r="R31" i="53"/>
  <c r="N41" i="53"/>
  <c r="AF63" i="13" l="1"/>
  <c r="AK63" i="13" s="1"/>
  <c r="AP63" i="13" s="1"/>
  <c r="G54" i="50" s="1"/>
</calcChain>
</file>

<file path=xl/sharedStrings.xml><?xml version="1.0" encoding="utf-8"?>
<sst xmlns="http://schemas.openxmlformats.org/spreadsheetml/2006/main" count="946" uniqueCount="511">
  <si>
    <t/>
  </si>
  <si>
    <t>no</t>
  </si>
  <si>
    <t>yes</t>
  </si>
  <si>
    <t>AUS : Australia</t>
  </si>
  <si>
    <t>Please select a country</t>
  </si>
  <si>
    <t>Code 2018</t>
  </si>
  <si>
    <t>The preferred regulatory option</t>
  </si>
  <si>
    <t>Alternative regulatory options</t>
  </si>
  <si>
    <t>Professional consultancies</t>
  </si>
  <si>
    <t xml:space="preserve">Law firms </t>
  </si>
  <si>
    <t xml:space="preserve">Companies </t>
  </si>
  <si>
    <t xml:space="preserve">Self-employed consultants </t>
  </si>
  <si>
    <t>Trade and business associations</t>
  </si>
  <si>
    <t xml:space="preserve">Trade unions and professional associations </t>
  </si>
  <si>
    <t xml:space="preserve">Non-governmental organizations </t>
  </si>
  <si>
    <t>Think tanks</t>
  </si>
  <si>
    <t>Members of legislative bodies</t>
  </si>
  <si>
    <t>Members of cabinet</t>
  </si>
  <si>
    <t>Appointed public officials (e.g. political advisors and appointees)</t>
  </si>
  <si>
    <t>Senior civil servants (not elected)</t>
  </si>
  <si>
    <t>QuestionText_2018</t>
  </si>
  <si>
    <t>code2018</t>
  </si>
  <si>
    <t>Status</t>
  </si>
  <si>
    <t>E</t>
  </si>
  <si>
    <t>N</t>
  </si>
  <si>
    <t>EC</t>
  </si>
  <si>
    <t>EoF</t>
  </si>
  <si>
    <t>I</t>
  </si>
  <si>
    <t>Q13a.4.2</t>
  </si>
  <si>
    <t>SPL</t>
  </si>
  <si>
    <t>Country list</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</si>
  <si>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</si>
  <si>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</si>
  <si>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</si>
  <si>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</si>
  <si>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</si>
  <si>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</si>
  <si>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</si>
  <si>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</si>
  <si>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</si>
  <si>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</si>
  <si>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</si>
  <si>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</si>
  <si>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</si>
  <si>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</si>
  <si>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</si>
  <si>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</si>
  <si>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</si>
  <si>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</si>
  <si>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</si>
  <si>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</si>
  <si>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</si>
  <si>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</si>
  <si>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</si>
  <si>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</si>
  <si>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</si>
  <si>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ESP : Spain</t>
  </si>
  <si>
    <t>SWE : Sweden</t>
  </si>
  <si>
    <t>CHE : Switzerland</t>
  </si>
  <si>
    <t>BRA : Brazil</t>
  </si>
  <si>
    <t>ZAF : South Africa</t>
  </si>
  <si>
    <t>SVN : Slovenia</t>
  </si>
  <si>
    <t>yes (by ministries)</t>
  </si>
  <si>
    <t>Q13a.5.2</t>
  </si>
  <si>
    <t xml:space="preserve">Description of content of each part of the questionnaire </t>
  </si>
  <si>
    <t>Name of worksheet</t>
  </si>
  <si>
    <t xml:space="preserve">Relevant codes  from the United Nation International Standard Industrial Classification of all economic activities (ISIC) </t>
  </si>
  <si>
    <t>Content of worksheet</t>
  </si>
  <si>
    <t>This section collects information about the ease of access to existing regulations, and on the design and assessment of new regulations.</t>
  </si>
  <si>
    <t>The baseline or ‘do nothing’ option</t>
  </si>
  <si>
    <t>not required (but there is a voluntary register)</t>
  </si>
  <si>
    <t>yes, it is required</t>
  </si>
  <si>
    <t>ACCESS TO AND DESIGN AND ASSESSMENT OF REGULATIONS</t>
  </si>
  <si>
    <t>yes (by an independent public body)</t>
  </si>
  <si>
    <t>Columns for Translation</t>
  </si>
  <si>
    <t>2023 answers</t>
  </si>
  <si>
    <r>
      <t>For verification/completion where missing:
Answers for 2018 (</t>
    </r>
    <r>
      <rPr>
        <b/>
        <i/>
        <sz val="10"/>
        <color rgb="FFFF0000"/>
        <rFont val="Arial"/>
        <family val="2"/>
      </rPr>
      <t>prefilled by OECD</t>
    </r>
    <r>
      <rPr>
        <b/>
        <i/>
        <sz val="10"/>
        <rFont val="Arial"/>
        <family val="2"/>
      </rPr>
      <t>)</t>
    </r>
  </si>
  <si>
    <t>OECD comments</t>
  </si>
  <si>
    <t>Answer for 2023</t>
  </si>
  <si>
    <t>Country Comments</t>
  </si>
  <si>
    <t xml:space="preserve">Alternative answer provided by Country </t>
  </si>
  <si>
    <t>Reason for Final answer (OECD)</t>
  </si>
  <si>
    <t>Final Answers</t>
  </si>
  <si>
    <t>Relevant legal reference/Important background info/Clarification</t>
  </si>
  <si>
    <t>Q13a.1.1</t>
  </si>
  <si>
    <t>Q13a.1.1a</t>
  </si>
  <si>
    <t>Q13a.1.1b</t>
  </si>
  <si>
    <t>Q13a.1.2</t>
  </si>
  <si>
    <t>Q13a.1.2a</t>
  </si>
  <si>
    <t>Q13a.1.4</t>
  </si>
  <si>
    <t>Q13a.1.4a</t>
  </si>
  <si>
    <t>Q13a.1.5</t>
  </si>
  <si>
    <t>Q13a.1.6</t>
  </si>
  <si>
    <t>Q13a.3.1_i</t>
  </si>
  <si>
    <t>Q13a.3.1_ii</t>
  </si>
  <si>
    <t>Q13a.3.1_iii</t>
  </si>
  <si>
    <t>Q13a.3.1a</t>
  </si>
  <si>
    <t>Q13a.3.2</t>
  </si>
  <si>
    <t>Q13a.3.2a</t>
  </si>
  <si>
    <t>Q13a.3.3</t>
  </si>
  <si>
    <t>Q13a.3.3a</t>
  </si>
  <si>
    <t>Q13a.3.4</t>
  </si>
  <si>
    <t>Q13a.3.4a</t>
  </si>
  <si>
    <t>Q13a.3.5</t>
  </si>
  <si>
    <t>Q13a.3.5a</t>
  </si>
  <si>
    <t>Q13a.3.6</t>
  </si>
  <si>
    <t>Q13a.3.6a</t>
  </si>
  <si>
    <t>Q13a.2.7</t>
  </si>
  <si>
    <t>Q13a.2.8</t>
  </si>
  <si>
    <t>Q13a.3.8a</t>
  </si>
  <si>
    <t>Q13a.4.1</t>
  </si>
  <si>
    <t>Q13a.4.2a</t>
  </si>
  <si>
    <t>Q13a.5.1_i</t>
  </si>
  <si>
    <t>Q13a.5.1_ii</t>
  </si>
  <si>
    <t>Q13a.5.1_iii</t>
  </si>
  <si>
    <t>Q13a.5.1_iv</t>
  </si>
  <si>
    <t>Q13a.5.1_v</t>
  </si>
  <si>
    <t>Q13a.5.1_vi</t>
  </si>
  <si>
    <t>Q13a.5.1_vii</t>
  </si>
  <si>
    <t>Q13a.5.1_viii</t>
  </si>
  <si>
    <t>Q13a.5.1a</t>
  </si>
  <si>
    <t>Q13a.5.2a</t>
  </si>
  <si>
    <t>Q13a.5.2b</t>
  </si>
  <si>
    <t>Q13a.5.3</t>
  </si>
  <si>
    <t>Q13a.5.3a</t>
  </si>
  <si>
    <t>Q13a.5.4</t>
  </si>
  <si>
    <t>Q13a.5.4a</t>
  </si>
  <si>
    <t>Q13a.5.5</t>
  </si>
  <si>
    <t>Q13a.5.5a</t>
  </si>
  <si>
    <t>Q13a.5.6_i</t>
  </si>
  <si>
    <t>Q13a.5.6_ii</t>
  </si>
  <si>
    <t>Q13a.5.6_iii</t>
  </si>
  <si>
    <t>Q13a.5.6_iv</t>
  </si>
  <si>
    <t>Q13a.5.6a</t>
  </si>
  <si>
    <t>Q13a.5.7_i</t>
  </si>
  <si>
    <t>Q13a.5.7_ii</t>
  </si>
  <si>
    <t>Q13a.5.7_iii</t>
  </si>
  <si>
    <t>Q13a.5.7_iv</t>
  </si>
  <si>
    <t>Q13a.5.7a</t>
  </si>
  <si>
    <t>Q13a.6.1</t>
  </si>
  <si>
    <t>Q13a.6.1a</t>
  </si>
  <si>
    <t>Q13a.6.2</t>
  </si>
  <si>
    <t>Q13a.6.2a</t>
  </si>
  <si>
    <t>Q13a.6.3</t>
  </si>
  <si>
    <t>Q13a.6.3a</t>
  </si>
  <si>
    <t>Q13a.6.4</t>
  </si>
  <si>
    <t>Q13a.6.4a</t>
  </si>
  <si>
    <t>Q13a.6.5</t>
  </si>
  <si>
    <t>Q13a.6.5a</t>
  </si>
  <si>
    <t>Q13a.6.6</t>
  </si>
  <si>
    <t>Q13a.6.6a</t>
  </si>
  <si>
    <t>Q13a.6.7</t>
  </si>
  <si>
    <t>Code 2023</t>
  </si>
  <si>
    <t>SECTION 4.1. Communication and simplification of rules and procedures</t>
  </si>
  <si>
    <t>NI</t>
  </si>
  <si>
    <r>
      <rPr>
        <b/>
        <sz val="9"/>
        <rFont val="Arial"/>
        <family val="2"/>
      </rPr>
      <t>Definitions</t>
    </r>
    <r>
      <rPr>
        <sz val="9"/>
        <rFont val="Arial"/>
        <family val="2"/>
      </rPr>
      <t xml:space="preserve">: 
- </t>
    </r>
    <r>
      <rPr>
        <b/>
        <sz val="9"/>
        <rFont val="Arial"/>
        <family val="2"/>
      </rPr>
      <t>In a searchable format</t>
    </r>
    <r>
      <rPr>
        <sz val="9"/>
        <rFont val="Arial"/>
        <family val="2"/>
      </rPr>
      <t xml:space="preserve"> means that there exists an online tool that allows members of the public to find any law/regulation that are in force in your country.
</t>
    </r>
    <r>
      <rPr>
        <b/>
        <sz val="9"/>
        <rFont val="Arial"/>
        <family val="2"/>
      </rPr>
      <t>Instructions</t>
    </r>
    <r>
      <rPr>
        <sz val="9"/>
        <rFont val="Arial"/>
        <family val="2"/>
      </rPr>
      <t>: 
Please answer Yes, if the online database includes all or most primary laws. 
Please answer No if the database is partial.</t>
    </r>
  </si>
  <si>
    <r>
      <rPr>
        <b/>
        <sz val="9"/>
        <rFont val="Arial"/>
        <family val="2"/>
      </rPr>
      <t>Instructions</t>
    </r>
    <r>
      <rPr>
        <sz val="9"/>
        <rFont val="Arial"/>
        <family val="2"/>
      </rPr>
      <t>: Please answer Yes only if the database is updated every 6 month or more often.</t>
    </r>
  </si>
  <si>
    <t>Please provide a web link to the law/regulation imposing this requirement (Q4.1.3a)</t>
  </si>
  <si>
    <t>Is there a clear explanation of how to comply with the “plain language” requirement in the law/regulation that requires it, or in a set of guidelines or in another policy document? (Q4.1.4)</t>
  </si>
  <si>
    <t>Please provide a link to law, regulation that requires guidelines or other document that explains in details how to comply with the “plain language” requirement (Q4.1.4a)</t>
  </si>
  <si>
    <r>
      <rPr>
        <b/>
        <sz val="9"/>
        <rFont val="Arial"/>
        <family val="2"/>
      </rPr>
      <t>Instructions</t>
    </r>
    <r>
      <rPr>
        <sz val="9"/>
        <rFont val="Arial"/>
        <family val="2"/>
      </rPr>
      <t xml:space="preserve">: Please answer ‘Yes’ only if the list includes all or most primary laws. </t>
    </r>
  </si>
  <si>
    <t>Please provide a link to this list (Q4.1.5a)</t>
  </si>
  <si>
    <t>Please provide a link to this list (Q4.1.6a)</t>
  </si>
  <si>
    <r>
      <rPr>
        <b/>
        <sz val="9"/>
        <rFont val="Arial"/>
        <family val="2"/>
      </rPr>
      <t>Instructions</t>
    </r>
    <r>
      <rPr>
        <sz val="9"/>
        <rFont val="Arial"/>
        <family val="2"/>
      </rPr>
      <t xml:space="preserve">: Please answer Yes only if the list includes all or most secondary regulation </t>
    </r>
  </si>
  <si>
    <t>If such a program exist, please provide a link to the law/regulation that established this reform (Q4.1.7a)</t>
  </si>
  <si>
    <t>If so please provide the name of this body (or bodies) in English and in your language and a link to its website (Q4.1.8a)</t>
  </si>
  <si>
    <t>Is there an explicit, published regulatory policy program promoting government-wide regulatory reform or regulatory quality improvement? (Q4.1.7)</t>
  </si>
  <si>
    <t>Is there a dedicated body (or bodies) responsible for promoting this regulatory policy, as well as for monitoring and reporting on regulatory reform and regulatory quality in the national administration from a whole-of-government perspective? (Q4.1.8)</t>
  </si>
  <si>
    <t>Are there ongoing mechanisms by which the public can make recommendations to modify, provide feedback or dispute specific existing laws and regulations? (Q4.1.9)</t>
  </si>
  <si>
    <t>If so please provide a link to this website or details of the office/unit. Basically provide evidence that such mechanism are in place (Q4.1.9a)</t>
  </si>
  <si>
    <t>SECTION 4.2. Competition Advocacy</t>
  </si>
  <si>
    <r>
      <rPr>
        <b/>
        <sz val="9"/>
        <rFont val="Arial"/>
        <family val="2"/>
      </rPr>
      <t>Definition</t>
    </r>
    <r>
      <rPr>
        <sz val="9"/>
        <rFont val="Arial"/>
        <family val="2"/>
      </rPr>
      <t xml:space="preserve">: </t>
    </r>
    <r>
      <rPr>
        <b/>
        <sz val="9"/>
        <rFont val="Arial"/>
        <family val="2"/>
      </rPr>
      <t>Competition advocacy</t>
    </r>
    <r>
      <rPr>
        <sz val="9"/>
        <rFont val="Arial"/>
        <family val="2"/>
      </rPr>
      <t xml:space="preserve"> refers to those activities related to the promotion of a competitive environment by means of non-enforcement mechanisms.</t>
    </r>
  </si>
  <si>
    <r>
      <rPr>
        <b/>
        <sz val="9"/>
        <rFont val="Arial"/>
        <family val="2"/>
      </rPr>
      <t>Note</t>
    </r>
    <r>
      <rPr>
        <sz val="9"/>
        <rFont val="Arial"/>
        <family val="2"/>
      </rPr>
      <t xml:space="preserve">: For federal countries, the question should be interpreted as referring to a public body that can advocate competition at federal government level.
</t>
    </r>
    <r>
      <rPr>
        <b/>
        <sz val="9"/>
        <rFont val="Arial"/>
        <family val="2"/>
      </rPr>
      <t>Definition</t>
    </r>
    <r>
      <rPr>
        <sz val="9"/>
        <rFont val="Arial"/>
        <family val="2"/>
      </rPr>
      <t>: Independent public bodies for the purpose of this section could be a competition authority, an independent sectoral regulator, or a productivity commission. A body that is part of a ministry is not considered as independent.</t>
    </r>
  </si>
  <si>
    <t xml:space="preserve">Is there an independent body in your jurisdiction that can advocate competition at central and local government level?  (Q4.2.1) </t>
  </si>
  <si>
    <t xml:space="preserve">If so, please provide the name of this body (or bodies) in English and in your language and a link to its website (Q4.2.1a) </t>
  </si>
  <si>
    <t xml:space="preserve">Can market/sectoral studies be performed in your jurisdiction? (Q4.2.2)  </t>
  </si>
  <si>
    <t>If so please provide: 
• the name of the body that can perform them in English and in your language and a link to its website, and 
• a link to the law/regulation/policy document that shows that this body is given the power to perform such studies (Q4.2.2a)</t>
  </si>
  <si>
    <t xml:space="preserve">Please provide a link to the law/regulation that imposes this requirement on the government (Q4.2.2c) </t>
  </si>
  <si>
    <t>SECTION 4.3. Regulatory Impact Assessment</t>
  </si>
  <si>
    <r>
      <rPr>
        <b/>
        <sz val="9"/>
        <rFont val="Arial"/>
        <family val="2"/>
      </rPr>
      <t>Definition</t>
    </r>
    <r>
      <rPr>
        <sz val="9"/>
        <rFont val="Arial"/>
        <family val="2"/>
      </rPr>
      <t xml:space="preserve">: Regulators are administrators in government departments and other agencies responsible for developing policies, laws and regulations. </t>
    </r>
  </si>
  <si>
    <t>Alternative non-regulatory options</t>
  </si>
  <si>
    <r>
      <rPr>
        <b/>
        <sz val="9"/>
        <rFont val="Arial"/>
        <family val="2"/>
      </rPr>
      <t>Definition</t>
    </r>
    <r>
      <rPr>
        <sz val="9"/>
        <rFont val="Arial"/>
        <family val="2"/>
      </rPr>
      <t>: The preferred regulatory option is the one that regulators consider to be the best option to address the relevant policy objective.</t>
    </r>
  </si>
  <si>
    <r>
      <rPr>
        <b/>
        <sz val="9"/>
        <rFont val="Arial"/>
        <family val="2"/>
      </rPr>
      <t>Definition</t>
    </r>
    <r>
      <rPr>
        <sz val="9"/>
        <rFont val="Arial"/>
        <family val="2"/>
      </rPr>
      <t xml:space="preserve">: The ‘do-nothing option’ – is  the state of the world if no new policy, law or regulation was introduced </t>
    </r>
  </si>
  <si>
    <r>
      <rPr>
        <b/>
        <sz val="9"/>
        <rFont val="Arial"/>
        <family val="2"/>
      </rPr>
      <t>Definition</t>
    </r>
    <r>
      <rPr>
        <sz val="9"/>
        <rFont val="Arial"/>
        <family val="2"/>
      </rPr>
      <t>: Alternative regulatory options are alternatives to the preferred option that would achieve the same policy objective. These options involve the introduction of laws or regulations</t>
    </r>
  </si>
  <si>
    <t>Please provide a link to the law/regulation that established this requirement (Q4.3.2a)</t>
  </si>
  <si>
    <t xml:space="preserve">Is a written guidance provided on using alternatives to traditional regulation? (Q4.3.3) </t>
  </si>
  <si>
    <r>
      <rPr>
        <b/>
        <sz val="9"/>
        <rFont val="Arial"/>
        <family val="2"/>
      </rPr>
      <t>Instructions</t>
    </r>
    <r>
      <rPr>
        <sz val="9"/>
        <rFont val="Arial"/>
        <family val="2"/>
      </rPr>
      <t>: these guidelines should explain how to design alternative options both regulatory and non-regulatory ones (see definitions above).</t>
    </r>
  </si>
  <si>
    <t xml:space="preserve">Please provide a link to this guidance (Q4.3.3a) </t>
  </si>
  <si>
    <t>Please provide a link to the law/regulation that established this requirement (Q4.3.4a)</t>
  </si>
  <si>
    <t xml:space="preserve">Please provide a link to this guidance (Q4.3.6a) </t>
  </si>
  <si>
    <t xml:space="preserve">Is a written guidance on the preparation of Regulatory Impact Assessments publicly available? (Q4.3.6) </t>
  </si>
  <si>
    <r>
      <rPr>
        <b/>
        <sz val="9"/>
        <rFont val="Arial"/>
        <family val="2"/>
      </rPr>
      <t>Definition</t>
    </r>
    <r>
      <rPr>
        <sz val="9"/>
        <rFont val="Arial"/>
        <family val="2"/>
      </rPr>
      <t xml:space="preserve">: Publicly available means that the guidance must have been published and available online. </t>
    </r>
  </si>
  <si>
    <t xml:space="preserve">Is a government body - outside the ministry sponsoring the regulation - responsible for reviewing the quality of the Regulatory Impact Assessment? (Q4.3.7) </t>
  </si>
  <si>
    <t xml:space="preserve">Please provide a link to the law/regulation that established this requirement (Q4.3.7a) </t>
  </si>
  <si>
    <t>Please provide a link to the law/regulation that established this requirement (Q4.3.8a)</t>
  </si>
  <si>
    <t>Please provide a link to the law/regulation that established this requirement (Q4.3.9a)</t>
  </si>
  <si>
    <t>Please provide a link to the law/regulation that established this requirement (Q4.3.11a)</t>
  </si>
  <si>
    <t>Please provide a link to the law/regulation that established this requirement (Q4.3.12a)</t>
  </si>
  <si>
    <r>
      <rPr>
        <b/>
        <sz val="9"/>
        <rFont val="Arial"/>
        <family val="2"/>
      </rPr>
      <t>Definition</t>
    </r>
    <r>
      <rPr>
        <sz val="9"/>
        <rFont val="Arial"/>
        <family val="2"/>
      </rPr>
      <t>: Publicly available means that the guidance must have been published and available online.</t>
    </r>
  </si>
  <si>
    <r>
      <t xml:space="preserve">Is there a requirement to conduct stakeholder engagement to inform the development of </t>
    </r>
    <r>
      <rPr>
        <b/>
        <sz val="9"/>
        <rFont val="Arial"/>
        <family val="2"/>
      </rPr>
      <t>primary laws</t>
    </r>
    <r>
      <rPr>
        <sz val="9"/>
        <rFont val="Arial"/>
        <family val="2"/>
      </rPr>
      <t xml:space="preserve">? (Q4.4.1)  </t>
    </r>
  </si>
  <si>
    <t xml:space="preserve">Please provide link to the source of this requirement (Q4.4.1a) </t>
  </si>
  <si>
    <t xml:space="preserve">Please provide a link to these guidelines (Q4.4.2a) </t>
  </si>
  <si>
    <t>Please provide link to the source of this requirement (Q4.4.3a)</t>
  </si>
  <si>
    <r>
      <t xml:space="preserve">If so, are regulators required to answer </t>
    </r>
    <r>
      <rPr>
        <b/>
        <sz val="9"/>
        <rFont val="Arial"/>
        <family val="2"/>
      </rPr>
      <t>publicly</t>
    </r>
    <r>
      <rPr>
        <sz val="9"/>
        <rFont val="Arial"/>
        <family val="2"/>
      </rPr>
      <t xml:space="preserve"> to each comment received from stakeholders and publish the response online? (Q4.4.4)</t>
    </r>
  </si>
  <si>
    <t>Please provide link to the source of this requirement (Q4.4.4a)</t>
  </si>
  <si>
    <r>
      <rPr>
        <b/>
        <sz val="9"/>
        <rFont val="Arial"/>
        <family val="2"/>
      </rPr>
      <t>Instructions</t>
    </r>
    <r>
      <rPr>
        <sz val="9"/>
        <rFont val="Arial"/>
        <family val="2"/>
      </rPr>
      <t xml:space="preserve">: Please answer Yes, only if the requirement applies to all or most subordinate regulations. </t>
    </r>
  </si>
  <si>
    <r>
      <t xml:space="preserve">Is there a requirement to conduct stakeholder engagement to inform the development of </t>
    </r>
    <r>
      <rPr>
        <b/>
        <sz val="9"/>
        <rFont val="Arial"/>
        <family val="2"/>
      </rPr>
      <t>subordinate regulations</t>
    </r>
    <r>
      <rPr>
        <sz val="9"/>
        <rFont val="Arial"/>
        <family val="2"/>
      </rPr>
      <t xml:space="preserve">? (Q4.4.5) </t>
    </r>
  </si>
  <si>
    <t>Please provide link to the source of this requirement (Q4.4.5a)</t>
  </si>
  <si>
    <r>
      <t xml:space="preserve">Are guidelines available on how to conduct stakeholder engagement on </t>
    </r>
    <r>
      <rPr>
        <b/>
        <sz val="9"/>
        <rFont val="Arial"/>
        <family val="2"/>
      </rPr>
      <t>subordinate regulations</t>
    </r>
    <r>
      <rPr>
        <sz val="9"/>
        <rFont val="Arial"/>
        <family val="2"/>
      </rPr>
      <t xml:space="preserve">? (Q4.4.6)  </t>
    </r>
  </si>
  <si>
    <t xml:space="preserve">Please provide a link to these guidelines (Q4.4.6a) </t>
  </si>
  <si>
    <t>Please provide link to the source of this requirement (Q4.4.7a)</t>
  </si>
  <si>
    <t xml:space="preserve">Please provide link to the source of this requirement  (Q4.4.8a) </t>
  </si>
  <si>
    <t>SECTION 4.5. New Regulatory Developments</t>
  </si>
  <si>
    <t>Regulatory sandboxes</t>
  </si>
  <si>
    <r>
      <rPr>
        <b/>
        <sz val="9"/>
        <rFont val="Arial"/>
        <family val="2"/>
      </rPr>
      <t>Definition</t>
    </r>
    <r>
      <rPr>
        <sz val="9"/>
        <rFont val="Arial"/>
        <family val="2"/>
      </rPr>
      <t>:  A regulatory sandbox is a regulatory framework that allows small scale, live testing of innovative products by private firms for a limited period in a controlled regulatory environment (i.e. operating under a special exemption, allowance, or other limited, time-bound exception from some of the laws and regulations that would apply to other firms operating in the sector). Through these sandboxes, a small number of selected firms, which would have faced difficulties to offer their innovative products because of existing regulatory constraints, can obtain special waivers from the relevant regulatory authorities that allow them to test their product on the market. As a result of their special status, the firms in the sandboxes also obtain fast and targeted support by regulatory authorities.</t>
    </r>
  </si>
  <si>
    <t xml:space="preserve">Financial sector </t>
  </si>
  <si>
    <t>Transportation sector</t>
  </si>
  <si>
    <t>Information and communication technology sector</t>
  </si>
  <si>
    <t>Energy sector</t>
  </si>
  <si>
    <t xml:space="preserve">Other – sector 1 </t>
  </si>
  <si>
    <t>Other – sector 2</t>
  </si>
  <si>
    <t>Other – sector 3</t>
  </si>
  <si>
    <t>Please provide details about the sector in the Comments column</t>
  </si>
  <si>
    <r>
      <rPr>
        <b/>
        <sz val="9"/>
        <rFont val="Arial"/>
        <family val="2"/>
      </rPr>
      <t>Note</t>
    </r>
    <r>
      <rPr>
        <sz val="9"/>
        <rFont val="Arial"/>
        <family val="2"/>
      </rPr>
      <t>: sandboxes may also be used in sectors different from those listed above. If this is the case please choose the appropriate answer and
please provide details about the sector in the Comments column</t>
    </r>
  </si>
  <si>
    <r>
      <t xml:space="preserve">Most questions below refer to primary laws and subordinate regulations:
- </t>
    </r>
    <r>
      <rPr>
        <b/>
        <sz val="9"/>
        <rFont val="Arial"/>
        <family val="2"/>
      </rPr>
      <t>Primary laws</t>
    </r>
    <r>
      <rPr>
        <sz val="9"/>
        <rFont val="Arial"/>
        <family val="2"/>
      </rPr>
      <t xml:space="preserve"> are legal instruments by which central or federal governments set requirements on enterprises and citizens in place at the national level and that are approved by parliament/congress.
-</t>
    </r>
    <r>
      <rPr>
        <b/>
        <sz val="9"/>
        <rFont val="Arial"/>
        <family val="2"/>
      </rPr>
      <t xml:space="preserve"> Subordinate regulations</t>
    </r>
    <r>
      <rPr>
        <sz val="9"/>
        <rFont val="Arial"/>
        <family val="2"/>
      </rPr>
      <t xml:space="preserve"> are legal instruments by which central or federal governments set requirements on enterprises and citizens in place at the national level of government and that are approved by the executive (i.e. the head of government, an individual minister or by the cabinet), i.e. by an authority other than the parliament/congress. They do not include legal instruments issued by non governmental or self-regulatory bodies.</t>
    </r>
  </si>
  <si>
    <t xml:space="preserve">Is the legitimate interaction with public officials in the regulatory process of the following interest groups regulated? (Q4.6.1) </t>
  </si>
  <si>
    <r>
      <rPr>
        <b/>
        <sz val="9"/>
        <rFont val="Arial"/>
        <family val="2"/>
      </rPr>
      <t>Instruction</t>
    </r>
    <r>
      <rPr>
        <sz val="9"/>
        <rFont val="Arial"/>
        <family val="2"/>
      </rPr>
      <t>: Please refer to the above list of interest groups to answer this question</t>
    </r>
  </si>
  <si>
    <t xml:space="preserve">If you have answered Yes to question above, are there sanctions in case this requirement is not complied with? (Q4.6.2a)  </t>
  </si>
  <si>
    <t>Are public officials involved in the regulatory process required to pro-actively make their agendas available online to the public, in order to increase transparency on their legitimate interaction with interest groups? (Q4.6.3)</t>
  </si>
  <si>
    <t xml:space="preserve">Please provide a link to such an agenda. (Q4.6.3a)   </t>
  </si>
  <si>
    <t>Is there a requirement that the identity of the interest groups that were consulted in each regulatory process is made available to the public? (Q4.6.4)</t>
  </si>
  <si>
    <t xml:space="preserve">Please provide a link to where information is published or to the regulation setting up the requirement (Q4.6.4a)  </t>
  </si>
  <si>
    <t xml:space="preserve">With respect to permanent advisory bodies involved in the regulatory process at national level, is it required to publicly disclose the names of the members of these bodies? (Q4.6.5) </t>
  </si>
  <si>
    <t xml:space="preserve">Please provide link to the regulation setting up this requirement (Q4.6.5a) </t>
  </si>
  <si>
    <t xml:space="preserve">Please provide link to the regulation imposing this requirement (Q4.6.7a) </t>
  </si>
  <si>
    <t xml:space="preserve">Is there a national regulation establishing a cooling-off period after leaving office that applies to the following public officials? (Q4.6.7) </t>
  </si>
  <si>
    <t xml:space="preserve">Is there a regulation specifically dealing with conflict of interest that applies to the following public officials? (Q4.6.6) </t>
  </si>
  <si>
    <t>yes, but there are rules for exemptions or a threshold</t>
  </si>
  <si>
    <t>Please provide links to webpages with details about such initiatives that prove that each of the sandboxes you mention is in place and/or clear evidence that they are envisaged (a policy proposal, a consultation document, an official press release) (Q4.5.1a)</t>
  </si>
  <si>
    <t>Are the criteria used for selecting the firms to include in a sandbox designed so as to minimise competitive distortions? (Q4.5.2)</t>
  </si>
  <si>
    <t>Please provide evidence of this requirement or how the impact on competition of the inclusion criteria has been assessed in one or more sandboxes (Q4.5.2a)</t>
  </si>
  <si>
    <t>ECO_2023_E</t>
  </si>
  <si>
    <t>not applicable, RIAs are not required</t>
  </si>
  <si>
    <t>ECO_2023_F</t>
  </si>
  <si>
    <r>
      <rPr>
        <b/>
        <sz val="9"/>
        <rFont val="Arial"/>
        <family val="2"/>
      </rPr>
      <t>Instructions</t>
    </r>
    <r>
      <rPr>
        <sz val="9"/>
        <rFont val="Arial"/>
        <family val="2"/>
      </rPr>
      <t>: Please answer Yes, only if there is a requirement that these responses have to be made public.</t>
    </r>
  </si>
  <si>
    <t xml:space="preserve">yes, envisaged </t>
  </si>
  <si>
    <t>yes, in place</t>
  </si>
  <si>
    <t>ECO_2023_I</t>
  </si>
  <si>
    <t>yes, it is formally required</t>
  </si>
  <si>
    <t>not applicable (no sandboxes)</t>
  </si>
  <si>
    <t>ECO_2023_J</t>
  </si>
  <si>
    <t>not required, but there is a voluntary register</t>
  </si>
  <si>
    <t>yes, required for some interest groups</t>
  </si>
  <si>
    <t>yes, required for all interest groups</t>
  </si>
  <si>
    <t>ECO_2023_D</t>
  </si>
  <si>
    <t>yes, but only in some cases</t>
  </si>
  <si>
    <t>ECO_2023_K</t>
  </si>
  <si>
    <t xml:space="preserve">Please provide link to the regulation dealing with conflicts of interests. This regulation must clearly include:
• a precise definition of what is considered to be a conflict of interest;
• what are the procedures for reporting a conflict of interest;
• the available enforcing mechanisms in case a conflict of interest (Q4.6.6a) </t>
  </si>
  <si>
    <t>Column P</t>
  </si>
  <si>
    <t xml:space="preserve"> If yes, is it up-to-date? (Q4.1.2b)</t>
  </si>
  <si>
    <t>Q4.1.2b</t>
  </si>
  <si>
    <t>Q4.1.4</t>
  </si>
  <si>
    <r>
      <t xml:space="preserve">If so, are regulators required to answer </t>
    </r>
    <r>
      <rPr>
        <b/>
        <sz val="9"/>
        <rFont val="Arial"/>
        <family val="2"/>
      </rPr>
      <t>publicly</t>
    </r>
    <r>
      <rPr>
        <sz val="9"/>
        <rFont val="Arial"/>
        <family val="2"/>
      </rPr>
      <t xml:space="preserve"> to each comment received from stakeholders and publish the response online?  (Q4.4.8) </t>
    </r>
  </si>
  <si>
    <r>
      <t xml:space="preserve">Are guidelines available on how to conduct stakeholder engagement on </t>
    </r>
    <r>
      <rPr>
        <b/>
        <sz val="9"/>
        <rFont val="Arial"/>
        <family val="2"/>
      </rPr>
      <t>primary laws</t>
    </r>
    <r>
      <rPr>
        <sz val="9"/>
        <rFont val="Arial"/>
        <family val="2"/>
      </rPr>
      <t xml:space="preserve">? (Q4.4.2)  </t>
    </r>
  </si>
  <si>
    <t xml:space="preserve">If yes, when a market/sectoral study identifies one or more obstacles or a restriction to competition caused by existing laws or regulations and proposes recommendations to address them, is the government required to publicly respond to these recommendations? (Q4.2.2b) </t>
  </si>
  <si>
    <t>Q4.2.2b</t>
  </si>
  <si>
    <t>Q4.4.2</t>
  </si>
  <si>
    <t>Q4.4.4</t>
  </si>
  <si>
    <t>Q4.4.6</t>
  </si>
  <si>
    <t>Q4.4.8</t>
  </si>
  <si>
    <t>Q4.6.2a</t>
  </si>
  <si>
    <t>Q4.1.1b</t>
  </si>
  <si>
    <t>Q4.1.8</t>
  </si>
  <si>
    <t>code2023</t>
  </si>
  <si>
    <t>QuestionText_2023</t>
  </si>
  <si>
    <t>Please provide a link to the law/regulation that established this requirement (Q4.3.5a)</t>
  </si>
  <si>
    <t>Please provide a link to the law/regulation that established this requirement (Q4.3.1a)</t>
  </si>
  <si>
    <t>If yes, is it up-to-date? (Q4.1.1b)</t>
  </si>
  <si>
    <t>TUR : Türkiye</t>
  </si>
  <si>
    <t>Columns for Vetting</t>
  </si>
  <si>
    <r>
      <rPr>
        <b/>
        <sz val="9"/>
        <rFont val="Arial"/>
        <family val="2"/>
      </rPr>
      <t>Definition</t>
    </r>
    <r>
      <rPr>
        <sz val="9"/>
        <rFont val="Arial"/>
        <family val="2"/>
      </rPr>
      <t>: Alternative non-regulatory options are alternatives to the preferred option that would achieve the same policy objective. These options involve the use of non-regulatory instruments such as informational campaigns, voluntary standards and co-regulation</t>
    </r>
  </si>
  <si>
    <r>
      <t xml:space="preserve">Is a complete online database of all </t>
    </r>
    <r>
      <rPr>
        <b/>
        <sz val="9"/>
        <rFont val="Arial"/>
        <family val="2"/>
      </rPr>
      <t>primary laws</t>
    </r>
    <r>
      <rPr>
        <sz val="9"/>
        <rFont val="Arial"/>
        <family val="2"/>
      </rPr>
      <t xml:space="preserve"> currently in force freely available to the public in a searchable format? (Q4.1.1)</t>
    </r>
  </si>
  <si>
    <r>
      <t xml:space="preserve">Is a complete online database of all </t>
    </r>
    <r>
      <rPr>
        <b/>
        <sz val="9"/>
        <rFont val="Arial"/>
        <family val="2"/>
      </rPr>
      <t>subordinate regulations</t>
    </r>
    <r>
      <rPr>
        <sz val="9"/>
        <rFont val="Arial"/>
        <family val="2"/>
      </rPr>
      <t xml:space="preserve"> currently in force freely available to the public in a searchable format? (Q4.1.2)</t>
    </r>
  </si>
  <si>
    <r>
      <t xml:space="preserve">Is there a requirement to use 'plain language' in the drafting of new </t>
    </r>
    <r>
      <rPr>
        <b/>
        <sz val="9"/>
        <rFont val="Arial"/>
        <family val="2"/>
      </rPr>
      <t>primary laws</t>
    </r>
    <r>
      <rPr>
        <sz val="9"/>
        <rFont val="Arial"/>
        <family val="2"/>
      </rPr>
      <t xml:space="preserve"> and </t>
    </r>
    <r>
      <rPr>
        <b/>
        <sz val="9"/>
        <rFont val="Arial"/>
        <family val="2"/>
      </rPr>
      <t>subordinate regulations</t>
    </r>
    <r>
      <rPr>
        <sz val="9"/>
        <rFont val="Arial"/>
        <family val="2"/>
      </rPr>
      <t>?  (Q4.1.3)</t>
    </r>
  </si>
  <si>
    <r>
      <t xml:space="preserve">Does the government publish online a list of </t>
    </r>
    <r>
      <rPr>
        <b/>
        <sz val="9"/>
        <rFont val="Arial"/>
        <family val="2"/>
      </rPr>
      <t>primary laws</t>
    </r>
    <r>
      <rPr>
        <sz val="9"/>
        <rFont val="Arial"/>
        <family val="2"/>
      </rPr>
      <t xml:space="preserve"> to be prepared, modified, reformed or repealed in the next six months or more? (Q4.1.5)</t>
    </r>
  </si>
  <si>
    <r>
      <t xml:space="preserve">Does the government publish online a list of </t>
    </r>
    <r>
      <rPr>
        <b/>
        <sz val="9"/>
        <rFont val="Arial"/>
        <family val="2"/>
      </rPr>
      <t>subordinate regulations</t>
    </r>
    <r>
      <rPr>
        <sz val="9"/>
        <rFont val="Arial"/>
        <family val="2"/>
      </rPr>
      <t xml:space="preserve"> to be prepared, modified, reformed or repealed in the next six months or more? (Q4.1.6)</t>
    </r>
  </si>
  <si>
    <r>
      <t xml:space="preserve">When developing </t>
    </r>
    <r>
      <rPr>
        <b/>
        <sz val="9"/>
        <rFont val="Arial"/>
        <family val="2"/>
      </rPr>
      <t>primary laws</t>
    </r>
    <r>
      <rPr>
        <sz val="9"/>
        <rFont val="Arial"/>
        <family val="2"/>
      </rPr>
      <t>, are regulators required to identify and assess the impacts of the following: (Q4.3.1)</t>
    </r>
  </si>
  <si>
    <r>
      <t xml:space="preserve">When developing </t>
    </r>
    <r>
      <rPr>
        <b/>
        <sz val="9"/>
        <rFont val="Arial"/>
        <family val="2"/>
      </rPr>
      <t>subordinate regulations</t>
    </r>
    <r>
      <rPr>
        <sz val="9"/>
        <rFont val="Arial"/>
        <family val="2"/>
      </rPr>
      <t>, are regulators required to identify and assess the impacts of the following: (Q4.3.2)</t>
    </r>
  </si>
  <si>
    <r>
      <t xml:space="preserve">Is there a requirement to conduct a Regulatory Impact Assessment to inform the development of </t>
    </r>
    <r>
      <rPr>
        <b/>
        <sz val="9"/>
        <rFont val="Arial"/>
        <family val="2"/>
      </rPr>
      <t>new primary laws</t>
    </r>
    <r>
      <rPr>
        <sz val="9"/>
        <rFont val="Arial"/>
        <family val="2"/>
      </rPr>
      <t xml:space="preserve">?  (Q4.3.4) </t>
    </r>
  </si>
  <si>
    <r>
      <t xml:space="preserve">Is there a requirement to conduct a Regulatory Impact Assessment to inform the development of </t>
    </r>
    <r>
      <rPr>
        <b/>
        <sz val="9"/>
        <rFont val="Arial"/>
        <family val="2"/>
      </rPr>
      <t>new subordinate regulations</t>
    </r>
    <r>
      <rPr>
        <sz val="9"/>
        <rFont val="Arial"/>
        <family val="2"/>
      </rPr>
      <t xml:space="preserve">? (Q4.3.5) </t>
    </r>
  </si>
  <si>
    <r>
      <t xml:space="preserve">When developing </t>
    </r>
    <r>
      <rPr>
        <b/>
        <sz val="9"/>
        <rFont val="Arial"/>
        <family val="2"/>
      </rPr>
      <t>new primary laws</t>
    </r>
    <r>
      <rPr>
        <sz val="9"/>
        <rFont val="Arial"/>
        <family val="2"/>
      </rPr>
      <t xml:space="preserve"> are regulators required to assess the impact of these primary laws on competition? (Q4.3.8) </t>
    </r>
  </si>
  <si>
    <r>
      <t xml:space="preserve">When developing </t>
    </r>
    <r>
      <rPr>
        <b/>
        <sz val="9"/>
        <rFont val="Arial"/>
        <family val="2"/>
      </rPr>
      <t>new subordinate regulations</t>
    </r>
    <r>
      <rPr>
        <sz val="9"/>
        <rFont val="Arial"/>
        <family val="2"/>
      </rPr>
      <t xml:space="preserve"> are regulators required to assess the impact of the new subordinate regulations on competition? (Q4.3.9) </t>
    </r>
  </si>
  <si>
    <r>
      <t xml:space="preserve">When developing </t>
    </r>
    <r>
      <rPr>
        <b/>
        <sz val="9"/>
        <rFont val="Arial"/>
        <family val="2"/>
      </rPr>
      <t>new primary laws</t>
    </r>
    <r>
      <rPr>
        <sz val="9"/>
        <rFont val="Arial"/>
        <family val="2"/>
      </rPr>
      <t xml:space="preserve"> are regulators required to include the assessment of the impact (i.e. costs and benefits) of the new primary laws on the ability of businesses to innovate? (Q4.3.11)</t>
    </r>
  </si>
  <si>
    <r>
      <t xml:space="preserve">When developing </t>
    </r>
    <r>
      <rPr>
        <b/>
        <sz val="9"/>
        <rFont val="Arial"/>
        <family val="2"/>
      </rPr>
      <t>new secondary regulations</t>
    </r>
    <r>
      <rPr>
        <sz val="9"/>
        <rFont val="Arial"/>
        <family val="2"/>
      </rPr>
      <t xml:space="preserve"> are regulators required to include the assessment of the impact (i.e. costs and benefits) of the new secondary regulations on the ability of businesses to innovate?  (Q4.3.12)</t>
    </r>
  </si>
  <si>
    <r>
      <t xml:space="preserve">Are regulators required to consider all comments received from the stakeholders during the consultation process before finalising any </t>
    </r>
    <r>
      <rPr>
        <b/>
        <sz val="9"/>
        <rFont val="Arial"/>
        <family val="2"/>
      </rPr>
      <t>primary laws</t>
    </r>
    <r>
      <rPr>
        <sz val="9"/>
        <rFont val="Arial"/>
        <family val="2"/>
      </rPr>
      <t xml:space="preserve">? (Q4.4.3)  </t>
    </r>
  </si>
  <si>
    <r>
      <t xml:space="preserve">Are regulators required to consider all comments received from the stakeholders during the consultation process before finalising any </t>
    </r>
    <r>
      <rPr>
        <b/>
        <sz val="9"/>
        <rFont val="Arial"/>
        <family val="2"/>
      </rPr>
      <t>subordinate regulations</t>
    </r>
    <r>
      <rPr>
        <sz val="9"/>
        <rFont val="Arial"/>
        <family val="2"/>
      </rPr>
      <t xml:space="preserve">? (Q4.4.7) </t>
    </r>
  </si>
  <si>
    <r>
      <t xml:space="preserve">Is written guidance publicly available on how to assess the impact of </t>
    </r>
    <r>
      <rPr>
        <b/>
        <sz val="9"/>
        <color theme="1"/>
        <rFont val="Arial"/>
        <family val="2"/>
      </rPr>
      <t>new primary laws</t>
    </r>
    <r>
      <rPr>
        <sz val="9"/>
        <color theme="1"/>
        <rFont val="Arial"/>
        <family val="2"/>
      </rPr>
      <t xml:space="preserve"> and/or </t>
    </r>
    <r>
      <rPr>
        <b/>
        <sz val="9"/>
        <color theme="1"/>
        <rFont val="Arial"/>
        <family val="2"/>
      </rPr>
      <t>secondary regulations</t>
    </r>
    <r>
      <rPr>
        <sz val="9"/>
        <color theme="1"/>
        <rFont val="Arial"/>
        <family val="2"/>
      </rPr>
      <t xml:space="preserve"> on the ability of businesses to innovate? (Q4.3.13)</t>
    </r>
  </si>
  <si>
    <t>ECO_2023_G</t>
  </si>
  <si>
    <t>not applicable (impact on ability of businesses to innovate not required)</t>
  </si>
  <si>
    <t>4-Regulations</t>
  </si>
  <si>
    <t>THE OECD PMR Questionnaire</t>
  </si>
  <si>
    <r>
      <t xml:space="preserve">Is written guidance publicly available on how to assess the impact of </t>
    </r>
    <r>
      <rPr>
        <b/>
        <sz val="9"/>
        <rFont val="Arial"/>
        <family val="2"/>
      </rPr>
      <t>new primary laws</t>
    </r>
    <r>
      <rPr>
        <sz val="9"/>
        <rFont val="Arial"/>
        <family val="2"/>
      </rPr>
      <t xml:space="preserve"> and/or </t>
    </r>
    <r>
      <rPr>
        <b/>
        <sz val="9"/>
        <rFont val="Arial"/>
        <family val="2"/>
      </rPr>
      <t>secondary regulations</t>
    </r>
    <r>
      <rPr>
        <sz val="9"/>
        <rFont val="Arial"/>
        <family val="2"/>
      </rPr>
      <t xml:space="preserve"> on competition? (Q4.3.10) </t>
    </r>
  </si>
  <si>
    <r>
      <rPr>
        <b/>
        <sz val="9"/>
        <rFont val="Arial"/>
        <family val="2"/>
      </rPr>
      <t>Note</t>
    </r>
    <r>
      <rPr>
        <sz val="9"/>
        <rFont val="Arial"/>
        <family val="2"/>
      </rPr>
      <t xml:space="preserve">: While sandboxes aim to foster innovation, regulatory sandboxes can distort competition because they are limited to a small number of firms selected by regulators. These firms obtain considerable advantages that are not available to other firms.  Hence, to minimise competitive distortions, the criteria for inclusion in the sandbox should be carefully designed, and the regulatory privileges granted should be limited to what is necessary to achieve the sandbox’s objectives.
</t>
    </r>
    <r>
      <rPr>
        <b/>
        <sz val="9"/>
        <rFont val="Arial"/>
        <family val="2"/>
      </rPr>
      <t>Instructions</t>
    </r>
    <r>
      <rPr>
        <sz val="9"/>
        <rFont val="Arial"/>
        <family val="2"/>
      </rPr>
      <t>: 
Please answer Yes, it is formally required if such a requirement exists in the law/regulation/policy documents that sets up the sandbox. 
If you select Other please explain in the comment box why you have selected this option.</t>
    </r>
  </si>
  <si>
    <t xml:space="preserve">Please provide a link to the relevant law/regulation that permits to identify the specific interest groups to which it applies (Q4.6.1a)   </t>
  </si>
  <si>
    <t xml:space="preserve">Please provide a link to the registry (Q4a.6.2b)   </t>
  </si>
  <si>
    <t>not applicable (assessement of impact on competition not required)</t>
  </si>
  <si>
    <t>ECO_2023_H</t>
  </si>
  <si>
    <t>Please provide us the name of the body/institution answering this question in the original language and provide a link to its webpage. (Q4.01)</t>
  </si>
  <si>
    <t>Please also indicate the e-mail address of the specific person answering this section. (Q4.02)</t>
  </si>
  <si>
    <t>Note: It is important for OECD to know the body that answered the questionnaire for future references -
Please note that OECD is often asked by individual countries who answered the questionnanire for their country</t>
  </si>
  <si>
    <t>Note: It is important for OECD to have the contact of the respondent in case of need and because OECD is often asked by individual countries who answered the questionnanire for their country</t>
  </si>
  <si>
    <r>
      <rPr>
        <b/>
        <sz val="9"/>
        <rFont val="Arial"/>
        <family val="2"/>
      </rPr>
      <t>Instruction</t>
    </r>
    <r>
      <rPr>
        <sz val="9"/>
        <rFont val="Arial"/>
        <family val="2"/>
      </rPr>
      <t xml:space="preserve">: 
Please answer Yes, in place </t>
    </r>
    <r>
      <rPr>
        <b/>
        <sz val="9"/>
        <rFont val="Arial"/>
        <family val="2"/>
      </rPr>
      <t>only if</t>
    </r>
    <r>
      <rPr>
        <sz val="9"/>
        <rFont val="Arial"/>
        <family val="2"/>
      </rPr>
      <t xml:space="preserve"> one or more regulatory sandboxes are already in place in the specific sector and provide a link to prove so.
Please answer Yes, envisaged </t>
    </r>
    <r>
      <rPr>
        <b/>
        <sz val="9"/>
        <rFont val="Arial"/>
        <family val="2"/>
      </rPr>
      <t>only if</t>
    </r>
    <r>
      <rPr>
        <sz val="9"/>
        <rFont val="Arial"/>
        <family val="2"/>
      </rPr>
      <t xml:space="preserve"> a regulatory proposal to set up regulatory sandboxes are currently under discussion/consultation. 
Please provide a link to such a proposal, if there is no clear and full proposal in the public domain that is under discussion/consultation, OECD cannot accept the answer</t>
    </r>
  </si>
  <si>
    <r>
      <rPr>
        <b/>
        <sz val="9"/>
        <rFont val="Arial"/>
        <family val="2"/>
      </rPr>
      <t>Definition</t>
    </r>
    <r>
      <rPr>
        <sz val="9"/>
        <rFont val="Arial"/>
        <family val="2"/>
      </rPr>
      <t xml:space="preserve">: a conflict of interest arises when there is the public duty of a public official and his/her private interest are incompatible, and this could improperly influence the public official when performing his/her public duties and responsibilities.
</t>
    </r>
    <r>
      <rPr>
        <b/>
        <sz val="9"/>
        <rFont val="Arial"/>
        <family val="2"/>
      </rPr>
      <t>Instructions</t>
    </r>
    <r>
      <rPr>
        <sz val="9"/>
        <rFont val="Arial"/>
        <family val="2"/>
      </rPr>
      <t>: 
Please answer Yes only if the relevant regulation includes the following:
• a precise definition of what is considered to be a conflict of interest;
• what are the procedures for reporting a conflict of interest;
• the available enforcing mechanisms in case a conflict of interest is identified
For federal countries the question asks about regulation that applies at federal level</t>
    </r>
  </si>
  <si>
    <t>same as above</t>
  </si>
  <si>
    <r>
      <rPr>
        <b/>
        <sz val="9"/>
        <rFont val="Arial"/>
        <family val="2"/>
      </rPr>
      <t xml:space="preserve">Definition: </t>
    </r>
    <r>
      <rPr>
        <sz val="9"/>
        <rFont val="Arial"/>
        <family val="2"/>
      </rPr>
      <t>A cooling off period is a period during which these public officials are barred from engaging in any form of employment that could lead to a conflict of interest.</t>
    </r>
    <r>
      <rPr>
        <b/>
        <sz val="9"/>
        <rFont val="Arial"/>
        <family val="2"/>
      </rPr>
      <t xml:space="preserve">
Instructions: </t>
    </r>
    <r>
      <rPr>
        <sz val="9"/>
        <rFont val="Arial"/>
        <family val="2"/>
      </rPr>
      <t>For federal countries the question refer to regulation that applies at federal level</t>
    </r>
  </si>
  <si>
    <t>Is adaptive regulation used when designing at least some new laws and regulations in your jurisdiction? (Q4.5.3)</t>
  </si>
  <si>
    <r>
      <rPr>
        <b/>
        <sz val="9"/>
        <rFont val="Arial"/>
        <family val="2"/>
      </rPr>
      <t>Definition</t>
    </r>
    <r>
      <rPr>
        <sz val="9"/>
        <rFont val="Arial"/>
        <family val="2"/>
      </rPr>
      <t>: Adaptive regulation refers to a system of periodic revisions of existing regulations, to ensure that these remain valid in light of evolving technological, economic, and social conditions. Such a system relies on regular monitoring of the effects of existing regulations, as well as on an extensive use of sunset clauses, which require regulations and their impact to be reviewed before they can be re-enacted. This constant process of assessment should ensure that regulations are iteratively adapted to a changing environment. 
Please provide details on how extensive is the use of such approach in the comments column</t>
    </r>
  </si>
  <si>
    <r>
      <rPr>
        <b/>
        <sz val="9"/>
        <rFont val="Arial"/>
        <family val="2"/>
      </rPr>
      <t>Definition</t>
    </r>
    <r>
      <rPr>
        <sz val="9"/>
        <rFont val="Arial"/>
        <family val="2"/>
      </rPr>
      <t>: Outcome-based regulation is a move away from reliance on detailed prescriptive rules, to prefer the use of high level, broadly stated outcomes. The focus of regulation is shifted to results or outputs, rather than inputs. As a result detailed and prescriptive standards are imposed much less in regulations.
Such an approach encourages innovation, as firms develop their own solutions to achieve the outcomes set in the regulation and avoid the unnecessary costs of complying with precise rules.</t>
    </r>
  </si>
  <si>
    <t>Is outcome-based regulation used when designing at least some new laws and regulations in your jurisdiction? (Q4.5.4)</t>
  </si>
  <si>
    <r>
      <rPr>
        <b/>
        <sz val="9"/>
        <rFont val="Arial"/>
        <family val="2"/>
      </rPr>
      <t>Note:</t>
    </r>
    <r>
      <rPr>
        <sz val="9"/>
        <rFont val="Arial"/>
        <family val="2"/>
      </rPr>
      <t xml:space="preserve"> This question is about the existence of a requirement to publish the names of these members when these are nominated. </t>
    </r>
  </si>
  <si>
    <r>
      <rPr>
        <b/>
        <sz val="9"/>
        <rFont val="Arial"/>
        <family val="2"/>
      </rPr>
      <t>Note</t>
    </r>
    <r>
      <rPr>
        <sz val="9"/>
        <rFont val="Arial"/>
        <family val="2"/>
      </rPr>
      <t xml:space="preserve">: This question is about ensuring transparency in regulatory process. For this transparency to exist the identity of all interest groups who might have influenced the regulatory process (e.g. through draft submissions, comments, consultations, face-to-face meetings) of a specific regulation and in all stages - regardless of how this influence was obtained (so called legislative footprint)- must be revealed.  </t>
    </r>
  </si>
  <si>
    <t xml:space="preserve">This section assesses which instruments have been implemented to regulate lobbying efforts by interest groups. While interest groups, like all stakeholders, have a role in the policymaking process as they bring issues and problems to the attention of regulators, the lack of transparency about these relations can hamper the quality of the regulatory process. Hence this section tries to assess the extent to which there are regulations to ensure transparency in this process and to avoid that the policies might be end up serving specific private interests rather than public interests. 
Please note that we are not referring here to the consultation process, which is the instrument through which the government reach out to stakeholders.  </t>
  </si>
  <si>
    <t>This question asks generally if a requirement exists to involve stakeholders in the development of new laws and regulations, independently of the specific method/ process used. This process/method must all those likely to be affected by the proposed regulations to be consulted and their views considered.</t>
  </si>
  <si>
    <t xml:space="preserve">Please, answer yes if this requirement applies for all or most (more than 70%) of the new primary laws or secondary regulations, respectively. </t>
  </si>
  <si>
    <t>This question asks if there is a requirement to consider these comments. This goes beyond receiving these comments and is about showing that these have bene assessed and considered or discarded for valid reasons. It would be helpful if an example was provided the comment’s column.</t>
  </si>
  <si>
    <t>These guidelines must be public for the OECD to accept an answer Yes.</t>
  </si>
  <si>
    <r>
      <rPr>
        <b/>
        <sz val="9"/>
        <rFont val="Arial"/>
        <family val="2"/>
      </rPr>
      <t>Instructions</t>
    </r>
    <r>
      <rPr>
        <sz val="9"/>
        <rFont val="Arial"/>
        <family val="2"/>
      </rPr>
      <t>: If the guidance on how to conduct stakeholder engagement is the same both for primary laws and subordinate legislation, answer YES to both Q4.4.2 and Q4.4.4.
These guidelines must be public for the OECD to accept an answer Yes.</t>
    </r>
  </si>
  <si>
    <t xml:space="preserve">This question refers to a more stringent requirement. It asks whether the regulators must respond to each comment and public the response – individually and not as a general response to all/most comments. This provides additional assurance that the comments have been considered seriously. These responses must be published in an accessible format (e.g. online document) that is accessible to all stakeholders and the general public.  </t>
  </si>
  <si>
    <t xml:space="preserve">These responses must be published in an accessible format (e.g. online document) that is accessible to all stakeholders and the general public.  </t>
  </si>
  <si>
    <r>
      <rPr>
        <b/>
        <sz val="9"/>
        <rFont val="Arial"/>
        <family val="2"/>
      </rPr>
      <t>Note</t>
    </r>
    <r>
      <rPr>
        <sz val="9"/>
        <rFont val="Arial"/>
        <family val="2"/>
      </rPr>
      <t xml:space="preserve">: This question wants to understand if there is a requirement to consider if a new primary law/subordinate regulation could reduce the ability of firms to innovate. Proposed regulation in all fields can have both direct and indirect effects on the ability of business to innovate.
</t>
    </r>
    <r>
      <rPr>
        <b/>
        <sz val="9"/>
        <rFont val="Arial"/>
        <family val="2"/>
      </rPr>
      <t>Definition</t>
    </r>
    <r>
      <rPr>
        <sz val="9"/>
        <rFont val="Arial"/>
        <family val="2"/>
      </rPr>
      <t xml:space="preserve">: An innovation is the implementation of a new or significantly improved product or process, or a new marketing method, or a new organisational method.
</t>
    </r>
    <r>
      <rPr>
        <b/>
        <sz val="9"/>
        <rFont val="Arial"/>
        <family val="2"/>
      </rPr>
      <t>Instruction</t>
    </r>
    <r>
      <rPr>
        <sz val="9"/>
        <rFont val="Arial"/>
        <family val="2"/>
      </rPr>
      <t>: This assessment could be required as part of Regulatory Impact Assessments, but it could also be required by a different law focusing just on the impact of new laws on the ability of businesses to innovate.</t>
    </r>
  </si>
  <si>
    <r>
      <rPr>
        <b/>
        <sz val="9"/>
        <rFont val="Arial"/>
        <family val="2"/>
      </rPr>
      <t>Note</t>
    </r>
    <r>
      <rPr>
        <sz val="9"/>
        <rFont val="Arial"/>
        <family val="2"/>
      </rPr>
      <t xml:space="preserve">: Proposed regulatory interventions in all fields can have both direct and indirect effects on competition. These effects can be positive, i.e., the proposal can foster entry by efficient and innovative firm, which should stimulate competition; or they can be negative, i.e., it can create barriers to entry or provide distorted incentives to existing and new firms and thus impede markets from operating efficiently.
</t>
    </r>
    <r>
      <rPr>
        <b/>
        <sz val="9"/>
        <rFont val="Arial"/>
        <family val="2"/>
      </rPr>
      <t>Instructions</t>
    </r>
    <r>
      <rPr>
        <sz val="9"/>
        <rFont val="Arial"/>
        <family val="2"/>
      </rPr>
      <t>: This assessment could be required as part of Regulatory Impact Assessments, but it could also be required by a different law focusing just on the impact of new laws on competition</t>
    </r>
  </si>
  <si>
    <t xml:space="preserve">An oversight body must be separate from the one/ones proposing the regulation under assessment to ensure the quality of impact assessments, as its evaluation will be independent and unbiased. </t>
  </si>
  <si>
    <r>
      <rPr>
        <b/>
        <sz val="9"/>
        <rFont val="Arial"/>
        <family val="2"/>
      </rPr>
      <t>Definition</t>
    </r>
    <r>
      <rPr>
        <sz val="9"/>
        <rFont val="Arial"/>
        <family val="2"/>
      </rPr>
      <t>:  Alternative non-regulatory options are alternatives to the preferred option that would achieve the same policy objective. These options involve the use of non-regulatory instruments, such as informational campaigns, voluntary standards, and co-regulation.</t>
    </r>
  </si>
  <si>
    <r>
      <rPr>
        <b/>
        <sz val="9"/>
        <rFont val="Arial"/>
        <family val="2"/>
      </rPr>
      <t>Definition</t>
    </r>
    <r>
      <rPr>
        <sz val="9"/>
        <rFont val="Arial"/>
        <family val="2"/>
      </rPr>
      <t>: Alternative regulatory options are alternatives to the preferred option, which would achieve the same policy objective. These options involve the introduction of laws or regulations that are different from the preferred regulatory option.</t>
    </r>
  </si>
  <si>
    <r>
      <rPr>
        <b/>
        <sz val="9"/>
        <rFont val="Arial"/>
        <family val="2"/>
      </rPr>
      <t>Definition</t>
    </r>
    <r>
      <rPr>
        <sz val="9"/>
        <rFont val="Arial"/>
        <family val="2"/>
      </rPr>
      <t xml:space="preserve">: The ‘do-nothing option’ is the status quo, i.e. the situation if no new regulatory option was adopted. It is important to use this as a benchmark as it helps to determine if any alternative regulatory option does not impose unnecessary burdens. </t>
    </r>
  </si>
  <si>
    <r>
      <rPr>
        <b/>
        <sz val="9"/>
        <rFont val="Arial"/>
        <family val="2"/>
      </rPr>
      <t>Definition</t>
    </r>
    <r>
      <rPr>
        <sz val="9"/>
        <rFont val="Arial"/>
        <family val="2"/>
      </rPr>
      <t>: The preferred regulatory option is the one that regulators consider to be the best option to address the relevant policy objective - it is usually the main scenario analyzed.</t>
    </r>
  </si>
  <si>
    <r>
      <rPr>
        <b/>
        <sz val="9"/>
        <rFont val="Arial"/>
        <family val="2"/>
      </rPr>
      <t>Definitions</t>
    </r>
    <r>
      <rPr>
        <sz val="9"/>
        <rFont val="Arial"/>
        <family val="2"/>
      </rPr>
      <t xml:space="preserve">: </t>
    </r>
    <r>
      <rPr>
        <b/>
        <sz val="9"/>
        <rFont val="Arial"/>
        <family val="2"/>
      </rPr>
      <t>Market/sectoral studies</t>
    </r>
    <r>
      <rPr>
        <sz val="9"/>
        <rFont val="Arial"/>
        <family val="2"/>
      </rPr>
      <t xml:space="preserve">  are examinations into particular markets/sectors to assess how effective competition is and whether there are regulatory obstacles to competition that could be removed. It is different from assessing traditional competition law violations since it focuses on competitive restraints arising from public regulation rather than private agreements or behaviors.
By </t>
    </r>
    <r>
      <rPr>
        <b/>
        <sz val="9"/>
        <rFont val="Arial"/>
        <family val="2"/>
      </rPr>
      <t xml:space="preserve">publicly respond </t>
    </r>
    <r>
      <rPr>
        <sz val="9"/>
        <rFont val="Arial"/>
        <family val="2"/>
      </rPr>
      <t>is meant that the government is required to publicly (and not just to the body that performed the study) clarify whether it will follow the non-binding recommendations proposed and, if not, to explain why.  This makes the government accountable for not following valuable recommendations.</t>
    </r>
  </si>
  <si>
    <t>This question does not refer to specific consultations on regulatory proposals initiated by the government, but rather to a mechanism through which citizens can provide feedback on existing laws and regulation, highlight problems and drawbacks and suggest changes. 
This mechanisms can consist in a dedicated website and/or an office/unit that can be contacted by phone, mail and e-mail.</t>
  </si>
  <si>
    <r>
      <rPr>
        <b/>
        <sz val="9"/>
        <rFont val="Arial"/>
        <family val="2"/>
      </rPr>
      <t>Instruction</t>
    </r>
    <r>
      <rPr>
        <sz val="9"/>
        <rFont val="Arial"/>
        <family val="2"/>
      </rPr>
      <t>: 
This program should promote intragovernmental-coordination when introducing regulatory reforms and the use of instruments aimed at enhancing the performance, cost-effectiveness, and legal quality of existing laws and regulations. Examples of these instruments are: ex post evaluations and reviews of excessive administrative burdens. Government-wide means that the program includes some mechanisms to ensure cooperation among different parts of government. 
For federal states this regulatory policy should be enforced by the federal government</t>
    </r>
  </si>
  <si>
    <r>
      <rPr>
        <b/>
        <sz val="9"/>
        <rFont val="Arial"/>
        <family val="2"/>
      </rPr>
      <t>Note</t>
    </r>
    <r>
      <rPr>
        <sz val="9"/>
        <rFont val="Arial"/>
        <family val="2"/>
      </rPr>
      <t xml:space="preserve">: Plain language drafting implies the requirement to use a language that the general public can understand, i.e. simple, clear, without acronyms or complex technical/legal jargon and without constant references to previous laws. This ensures that regulations are accessible and easy to understand. Legal text that are easy to understand can have important economic consequences, in terms of reduction of administrative burdens and enforcement costs. They also foster compliance and reduce need for litigation.
</t>
    </r>
    <r>
      <rPr>
        <b/>
        <sz val="9"/>
        <rFont val="Arial"/>
        <family val="2"/>
      </rPr>
      <t xml:space="preserve">
Instructions</t>
    </r>
    <r>
      <rPr>
        <sz val="9"/>
        <rFont val="Arial"/>
        <family val="2"/>
      </rPr>
      <t>:  Please answer Yes, only if the requirement applies to all primary laws and subordinate regulations.</t>
    </r>
  </si>
  <si>
    <t>Answers from previous update</t>
  </si>
  <si>
    <r>
      <rPr>
        <b/>
        <sz val="9"/>
        <rFont val="Arial"/>
        <family val="2"/>
      </rPr>
      <t>Note</t>
    </r>
    <r>
      <rPr>
        <sz val="9"/>
        <rFont val="Arial"/>
        <family val="2"/>
      </rPr>
      <t xml:space="preserve">: This question does not relate to stakeholder engagement, but aims to capture whether one or more laws or regulations have been introduced to impose transparency requirements on all the possible interactions (e.g. lobbying law, legislative footprint etc.) between policymakers and interest groups
</t>
    </r>
    <r>
      <rPr>
        <u/>
        <sz val="9"/>
        <rFont val="Arial"/>
        <family val="2"/>
      </rPr>
      <t xml:space="preserve">For detailed definitions of interest groups, </t>
    </r>
    <r>
      <rPr>
        <u/>
        <sz val="9"/>
        <color rgb="FFFF0000"/>
        <rFont val="Arial"/>
        <family val="2"/>
      </rPr>
      <t>please refer to the word file with detailed instructions available in cell I4</t>
    </r>
    <r>
      <rPr>
        <sz val="9"/>
        <rFont val="Arial"/>
        <family val="2"/>
      </rPr>
      <t xml:space="preserve">
</t>
    </r>
    <r>
      <rPr>
        <b/>
        <sz val="9"/>
        <rFont val="Arial"/>
        <family val="2"/>
      </rPr>
      <t>Definition</t>
    </r>
    <r>
      <rPr>
        <sz val="9"/>
        <rFont val="Arial"/>
        <family val="2"/>
      </rPr>
      <t>: Public officials include any (but not necessarily all) members of the following groups:
- members of legislative bodies
- members of cabinet
- appointed public officials (e.g. political advisors)
- senior civil servants (not elected).</t>
    </r>
  </si>
  <si>
    <r>
      <t xml:space="preserve">Please answer with respect that laws and regulations that are issued at </t>
    </r>
    <r>
      <rPr>
        <b/>
        <sz val="9"/>
        <color rgb="FF000000"/>
        <rFont val="Arial"/>
        <family val="2"/>
      </rPr>
      <t>central level</t>
    </r>
    <r>
      <rPr>
        <sz val="9"/>
        <color rgb="FF000000"/>
        <rFont val="Arial"/>
        <family val="2"/>
      </rPr>
      <t xml:space="preserve"> (i.e. federal level for federal countries and national level for unitary states)</t>
    </r>
  </si>
  <si>
    <r>
      <rPr>
        <b/>
        <sz val="9"/>
        <rFont val="Arial"/>
        <family val="2"/>
      </rPr>
      <t>Definition</t>
    </r>
    <r>
      <rPr>
        <sz val="9"/>
        <rFont val="Arial"/>
        <family val="2"/>
      </rPr>
      <t xml:space="preserve">: Regulators are administrators in government departments and other agencies responsible for developing policies, laws and regulations. 
</t>
    </r>
  </si>
  <si>
    <t>Instructions for Section 4.3: The questions below aim to identify if there is a systematic process in place for the identification of the costs and benefits that can arise from new regulations whose aim is to ensure that only those whose benefits are higher than the costs are implemented.
Please answer with respect that laws and regulations that are issued at central level (i.e. federal level for federal countries and national level for unitary states)</t>
  </si>
  <si>
    <t>This section inquires on whether there are requirements in place to ensure that all stakeholders are engaged in the design of new laws and regulations. Stakeholders include any economic agent – e.g. public body, firm, individual – who could be affected by a law/regulation. Involving stakeholders in the design of new laws and regulations allows policymakers to better evaluate the positive and negative impacts of the proposals. 
Please answer with respect that laws and regulations that are issued at central level (i.e. federal level for federal countries and national level for unitary states)</t>
  </si>
  <si>
    <t>SECTION 4.4. STAKEHOLDER ENGAGEMENT</t>
  </si>
  <si>
    <t>SECTION 4.6. REGULATION OF LOBBYING ACTIVITIES</t>
  </si>
  <si>
    <r>
      <rPr>
        <b/>
        <sz val="9"/>
        <rFont val="Arial"/>
        <family val="2"/>
      </rPr>
      <t>Note</t>
    </r>
    <r>
      <rPr>
        <sz val="9"/>
        <rFont val="Arial"/>
        <family val="2"/>
      </rPr>
      <t>: The OECD has added an additonal answer option to this question.  Please revalidate the answer in Column N and if necessary change your answer  in Column P.</t>
    </r>
  </si>
  <si>
    <t>Please note that the instructions for this question have been made clearer and 3 conditions must be met to answer yes, hence please revise with care the answer in Column N and if necessary, change your answer in Column P</t>
  </si>
  <si>
    <t>New question introduced in 2023 - Please answer in Column P, ONLY if there has been a change in the regulation between the year of the previous update and 2023.</t>
  </si>
  <si>
    <t>New question introduced in 2023 - Please answer in Column P, ONLY if there has been a change in this between the year of the previous update and 2023.</t>
  </si>
  <si>
    <t>Please answer in Column P, ONLY if there has been a change in the regulation between the year of the previous update and 2023.</t>
  </si>
  <si>
    <t>If there are clear rules that limit the requirement to perform a RIA to a subset of laws and regulations (e.g. by setting a threshold) please provide a link to them (Q4.3.4b)</t>
  </si>
  <si>
    <r>
      <rPr>
        <b/>
        <sz val="9"/>
        <rFont val="Arial"/>
        <family val="2"/>
      </rPr>
      <t>Definition</t>
    </r>
    <r>
      <rPr>
        <sz val="9"/>
        <rFont val="Arial"/>
        <family val="2"/>
      </rPr>
      <t xml:space="preserve">: Regulatory Impact Analysis (RIA) refers to the systematic process of identification and quantification of key benefits and costs likely to flow from the regulatory or non-regulatory options under consideration. An impact assessment includes a qualitative assessment of costs and benefits of the proposed regulation, assessed against alternative regulations, as well as a quantitative one wherever this is possible.
</t>
    </r>
    <r>
      <rPr>
        <b/>
        <sz val="9"/>
        <rFont val="Arial"/>
        <family val="2"/>
      </rPr>
      <t>Instructions</t>
    </r>
    <r>
      <rPr>
        <sz val="9"/>
        <rFont val="Arial"/>
        <family val="2"/>
      </rPr>
      <t xml:space="preserve">: If there are clear rules that limit the requirement to perform a RIA to a subset of laws and regulations that are more relevant or more likely to have a strong impact on the economy with the aim to ensure an appropriate targeting of resources to performing RIAs where these are most necessary, please select the answer ‘yes, but there is a threshold’. </t>
    </r>
  </si>
  <si>
    <t>If there are clear rules that limit the requirement to perform a RIA to a subset of laws and regulations (e.g. by setting a threshold) please provide a link to them (Q4.3.5b)</t>
  </si>
  <si>
    <t>Column R</t>
  </si>
  <si>
    <t>Column T</t>
  </si>
  <si>
    <t>Column AB</t>
  </si>
  <si>
    <t>Column AD</t>
  </si>
  <si>
    <t>Column AG</t>
  </si>
  <si>
    <t>Column AI</t>
  </si>
  <si>
    <t>Column AL</t>
  </si>
  <si>
    <t>Column AN</t>
  </si>
  <si>
    <t xml:space="preserve">Please read with care the word instructions provided in this column, but also those in this file to best understand how to answer the questions in this section or you risk being asked to answer this section again.
</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</si>
  <si>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</si>
  <si>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</si>
  <si>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</si>
  <si>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</si>
  <si>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</si>
  <si>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</si>
  <si>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</si>
  <si>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</si>
  <si>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</si>
  <si>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</si>
  <si>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</si>
  <si>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</si>
  <si>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</si>
  <si>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</si>
  <si>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we can keep a clear record.</t>
  </si>
  <si>
    <t>3. How to answer the PMR questionnaire</t>
  </si>
  <si>
    <t>Each section of the questionnaire comes in a separate excel workbook, which includes one or more sheets with questions on individual sectors or regulatory areas.</t>
  </si>
  <si>
    <t xml:space="preserve"> In addition, in each sheet with questions there is a Word file embedded in cell I4 that provides more detailed instructions on how to answer the questions included that sheet. </t>
  </si>
  <si>
    <r>
      <rPr>
        <b/>
        <sz val="11"/>
        <color theme="1"/>
        <rFont val="Calibri"/>
        <family val="2"/>
      </rPr>
      <t>Please carefully read the word files.</t>
    </r>
    <r>
      <rPr>
        <sz val="11"/>
        <color theme="1"/>
        <rFont val="Calibri"/>
        <family val="2"/>
      </rPr>
      <t xml:space="preserve"> These provide detailed information on how to answer the questions (such as definitions and detailed instructions) for most questions. </t>
    </r>
  </si>
  <si>
    <t>Please note that a summary of such instructions is placed next to each question in column I (Instructions to read before answering).</t>
  </si>
  <si>
    <t>Each sheet contains one set of questions, the answer your country provided in the previous update (in column N) and a column in which you shall provide the new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</si>
  <si>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</si>
  <si>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</si>
  <si>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</si>
  <si>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</si>
  <si>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</si>
  <si>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 xml:space="preserve">When the answer you provide </t>
    </r>
    <r>
      <rPr>
        <b/>
        <sz val="11"/>
        <color theme="1"/>
        <rFont val="Calibri"/>
        <family val="2"/>
      </rPr>
      <t>differs from the one your country gave in the previous update,</t>
    </r>
    <r>
      <rPr>
        <sz val="11"/>
        <color theme="1"/>
        <rFont val="Calibri"/>
        <family val="2"/>
      </rPr>
      <t xml:space="preserve"> which is provided in Column N, this means that:</t>
    </r>
  </si>
  <si>
    <r>
      <t>o</t>
    </r>
    <r>
      <rPr>
        <sz val="7"/>
        <color theme="1"/>
        <rFont val="Times New Roman"/>
        <family val="1"/>
      </rPr>
      <t xml:space="preserve">   </t>
    </r>
    <r>
      <rPr>
        <sz val="11"/>
        <color theme="1"/>
        <rFont val="Calibri"/>
        <family val="2"/>
      </rPr>
      <t xml:space="preserve">There is a mistake in the answer given in the previous update, please correct it. </t>
    </r>
  </si>
  <si>
    <r>
      <t>o</t>
    </r>
    <r>
      <rPr>
        <sz val="7"/>
        <color theme="1"/>
        <rFont val="Times New Roman"/>
        <family val="1"/>
      </rPr>
      <t xml:space="preserve">   </t>
    </r>
    <r>
      <rPr>
        <sz val="11"/>
        <color theme="1"/>
        <rFont val="Calibri"/>
        <family val="2"/>
      </rPr>
      <t xml:space="preserve">There has been a reform, so </t>
    </r>
    <r>
      <rPr>
        <b/>
        <sz val="11"/>
        <color theme="1"/>
        <rFont val="Calibri"/>
        <family val="2"/>
      </rPr>
      <t>provide the year in which the reform that has led to the change</t>
    </r>
    <r>
      <rPr>
        <sz val="11"/>
        <color theme="1"/>
        <rFont val="Calibri"/>
        <family val="2"/>
      </rPr>
      <t xml:space="preserve"> and a links to relevant law/regulation in column AC titled (Country Comments). </t>
    </r>
  </si>
  <si>
    <r>
      <t>·</t>
    </r>
    <r>
      <rPr>
        <sz val="7"/>
        <color theme="1"/>
        <rFont val="Times New Roman"/>
        <family val="1"/>
      </rPr>
      <t xml:space="preserve">         </t>
    </r>
    <r>
      <rPr>
        <sz val="11"/>
        <color theme="1"/>
        <rFont val="Calibri"/>
        <family val="2"/>
      </rPr>
      <t>If you do not address or justify the discrepancy between the answer for 2023 and the answer given in the previous update, the OECD will have to contact you to do so. The information needs to be correct and verifiable.</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</si>
  <si>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</si>
  <si>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</si>
  <si>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</si>
  <si>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</si>
  <si>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Verifying the answer from the previous update</t>
  </si>
  <si>
    <r>
      <t>·</t>
    </r>
    <r>
      <rPr>
        <sz val="7"/>
        <color theme="1"/>
        <rFont val="Times New Roman"/>
        <family val="1"/>
      </rPr>
      <t xml:space="preserve">         </t>
    </r>
    <r>
      <rPr>
        <sz val="11"/>
        <color theme="1"/>
        <rFont val="Calibri"/>
        <family val="2"/>
      </rPr>
      <t xml:space="preserve">The answers are </t>
    </r>
    <r>
      <rPr>
        <b/>
        <sz val="11"/>
        <color theme="1"/>
        <rFont val="Calibri"/>
        <family val="2"/>
      </rPr>
      <t>provided in column N</t>
    </r>
    <r>
      <rPr>
        <sz val="11"/>
        <color theme="1"/>
        <rFont val="Calibri"/>
        <family val="2"/>
      </rPr>
      <t xml:space="preserve"> titled (</t>
    </r>
    <r>
      <rPr>
        <b/>
        <i/>
        <sz val="11"/>
        <color theme="1"/>
        <rFont val="Calibri"/>
        <family val="2"/>
      </rPr>
      <t xml:space="preserve">For verification/completion where missing: </t>
    </r>
    <r>
      <rPr>
        <b/>
        <i/>
        <u/>
        <sz val="11"/>
        <color theme="1"/>
        <rFont val="Calibri"/>
        <family val="2"/>
      </rPr>
      <t>year of your country’s last update</t>
    </r>
    <r>
      <rPr>
        <sz val="11"/>
        <color theme="1"/>
        <rFont val="Calibri"/>
        <family val="2"/>
      </rPr>
      <t>) and marked in blue.</t>
    </r>
  </si>
  <si>
    <r>
      <t>·</t>
    </r>
    <r>
      <rPr>
        <sz val="7"/>
        <color theme="1"/>
        <rFont val="Times New Roman"/>
        <family val="1"/>
      </rPr>
      <t xml:space="preserve">         </t>
    </r>
    <r>
      <rPr>
        <sz val="11"/>
        <color theme="1"/>
        <rFont val="Calibri"/>
        <family val="2"/>
      </rPr>
      <t xml:space="preserve">Please verify that the answer is correct considering the year in which your country provided the information. Please </t>
    </r>
    <r>
      <rPr>
        <b/>
        <sz val="11"/>
        <color theme="1"/>
        <rFont val="Calibri"/>
        <family val="2"/>
      </rPr>
      <t xml:space="preserve">read the OECD comments in column O </t>
    </r>
    <r>
      <rPr>
        <sz val="11"/>
        <color theme="1"/>
        <rFont val="Calibri"/>
        <family val="2"/>
      </rPr>
      <t>to help you in your verification</t>
    </r>
    <r>
      <rPr>
        <b/>
        <sz val="11"/>
        <color theme="1"/>
        <rFont val="Calibri"/>
        <family val="2"/>
      </rPr>
      <t>.</t>
    </r>
  </si>
  <si>
    <r>
      <t>If the answer is correct, you do not have to do anything else</t>
    </r>
    <r>
      <rPr>
        <b/>
        <sz val="11"/>
        <color theme="1"/>
        <rFont val="Calibri"/>
        <family val="2"/>
      </rPr>
      <t>. If you would like to provide a new or different answer, you can provide a different answer in column P titled (</t>
    </r>
    <r>
      <rPr>
        <b/>
        <i/>
        <sz val="11"/>
        <color theme="1"/>
        <rFont val="Calibri"/>
        <family val="2"/>
      </rPr>
      <t>New value proposed by country</t>
    </r>
    <r>
      <rPr>
        <b/>
        <sz val="11"/>
        <color theme="1"/>
        <rFont val="Calibri"/>
        <family val="2"/>
      </rPr>
      <t xml:space="preserve">), </t>
    </r>
    <r>
      <rPr>
        <sz val="11"/>
        <color theme="1"/>
        <rFont val="Calibri"/>
        <family val="2"/>
      </rPr>
      <t>using the drop-down menus</t>
    </r>
    <r>
      <rPr>
        <b/>
        <sz val="11"/>
        <color theme="1"/>
        <rFont val="Calibri"/>
        <family val="2"/>
      </rPr>
      <t>.</t>
    </r>
  </si>
  <si>
    <t xml:space="preserve"> Please provide the reasons for that change in column Q titled (Justification / Reason for proposing a value different from that in column N). </t>
  </si>
  <si>
    <r>
      <t xml:space="preserve">If the answer is missing in column N, it is because either you did not provide one at that time or because the question was not asked at that time and has been added for this update. </t>
    </r>
    <r>
      <rPr>
        <b/>
        <sz val="11"/>
        <color theme="1"/>
        <rFont val="Calibri"/>
        <family val="2"/>
      </rPr>
      <t xml:space="preserve">In those cases, please provide an answer </t>
    </r>
    <r>
      <rPr>
        <sz val="11"/>
        <color theme="1"/>
        <rFont val="Calibri"/>
        <family val="2"/>
      </rPr>
      <t xml:space="preserve">in column P using the drop-down menus. </t>
    </r>
  </si>
  <si>
    <r>
      <t xml:space="preserve">Please use </t>
    </r>
    <r>
      <rPr>
        <b/>
        <sz val="11"/>
        <color theme="1"/>
        <rFont val="Calibri"/>
        <family val="2"/>
      </rPr>
      <t>column Q titled (</t>
    </r>
    <r>
      <rPr>
        <b/>
        <i/>
        <sz val="11"/>
        <color theme="1"/>
        <rFont val="Calibri"/>
        <family val="2"/>
      </rPr>
      <t>Justification</t>
    </r>
    <r>
      <rPr>
        <b/>
        <sz val="11"/>
        <color theme="1"/>
        <rFont val="Calibri"/>
        <family val="2"/>
      </rPr>
      <t xml:space="preserve"> / </t>
    </r>
    <r>
      <rPr>
        <b/>
        <i/>
        <sz val="11"/>
        <color theme="1"/>
        <rFont val="Calibri"/>
        <family val="2"/>
      </rPr>
      <t>Reason for proposing a value different from that in column N</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</si>
  <si>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N </t>
    </r>
    <r>
      <rPr>
        <sz val="11"/>
        <color theme="1"/>
        <rFont val="Calibri"/>
        <family val="2"/>
      </rPr>
      <t>(as most countries participated to the previous update in 2018, but some in different years) – i.e., the answers must refer only to law, policies and regulations in force by that date.</t>
    </r>
  </si>
  <si>
    <t>Please note that the PMR indicators cannot be calculated if too much information is missing, and the OECD has been asked to recalculate the value relative to the previous update so that this is comparable with the 2023 new value. If you do not answer the new questions, the OECD will not be able to provide these values for your country.</t>
  </si>
  <si>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</si>
  <si>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</si>
  <si>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</si>
  <si>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</si>
  <si>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</si>
  <si>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</si>
  <si>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</si>
  <si>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</si>
  <si>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</si>
  <si>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</si>
  <si>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COL : Colombia</t>
  </si>
  <si>
    <t>CRI : Costa Rica</t>
  </si>
  <si>
    <t>CZE : Czech Republic</t>
  </si>
  <si>
    <t>GBR : Great Britain</t>
  </si>
  <si>
    <t>LTU : Lithuania</t>
  </si>
  <si>
    <t>LUX : Luxemburg</t>
  </si>
  <si>
    <t>HRV : Croatia</t>
  </si>
  <si>
    <t>PER : Peru</t>
  </si>
  <si>
    <t>BGR : Bulgaria</t>
  </si>
  <si>
    <t>ROU : Romania</t>
  </si>
  <si>
    <t>CYP : Cyprus</t>
  </si>
  <si>
    <t>MLT : Malta</t>
  </si>
  <si>
    <t>Please provide a link to this database (Q4.1.1a)</t>
  </si>
  <si>
    <t>Please provide a link to this database (Q4.1.2a)</t>
  </si>
  <si>
    <t>You do not need to provide details of who answered this section in  the previous update.</t>
  </si>
  <si>
    <t>New answer proposed by country</t>
  </si>
  <si>
    <t>Reason for proposing an answer different from that in column N</t>
  </si>
  <si>
    <t>Revised answer (Proposed by OECD)</t>
  </si>
  <si>
    <t>Reason for proposing a revised answer</t>
  </si>
  <si>
    <t>Reason for proposing a revised answer/Comments</t>
  </si>
  <si>
    <r>
      <rPr>
        <b/>
        <u/>
        <sz val="10"/>
        <rFont val="Arial"/>
        <family val="2"/>
      </rPr>
      <t>Final answer</t>
    </r>
    <r>
      <rPr>
        <b/>
        <sz val="10"/>
        <rFont val="Arial"/>
        <family val="2"/>
      </rPr>
      <t xml:space="preserve"> proposed by OECD</t>
    </r>
  </si>
  <si>
    <t>Reason for OECD proposing different answer</t>
  </si>
  <si>
    <t>answer after first round</t>
  </si>
  <si>
    <t xml:space="preserve">Revised answer (Proposed by OECD) </t>
  </si>
  <si>
    <t>answer after second round</t>
  </si>
  <si>
    <t>Revised answer (proposed by OECD) Final</t>
  </si>
  <si>
    <t xml:space="preserve">Are regulatory sandboxes used to foster innovation in any of the following sectors in your jurisdiction or is there a clear plan to adopt them in the near future in any of the following sectors? (Q4.5.1) </t>
  </si>
  <si>
    <r>
      <rPr>
        <b/>
        <sz val="9"/>
        <rFont val="Arial"/>
        <family val="2"/>
      </rPr>
      <t>Instructions</t>
    </r>
    <r>
      <rPr>
        <sz val="9"/>
        <rFont val="Arial"/>
        <family val="2"/>
      </rPr>
      <t xml:space="preserve">: 
This question aims to find if the </t>
    </r>
    <r>
      <rPr>
        <b/>
        <sz val="9"/>
        <rFont val="Arial"/>
        <family val="2"/>
      </rPr>
      <t>personal work agenda - whihc details all their meetings - of public officials</t>
    </r>
    <r>
      <rPr>
        <sz val="9"/>
        <rFont val="Arial"/>
        <family val="2"/>
      </rPr>
      <t xml:space="preserve">, which includes details about all their meetings., is made available </t>
    </r>
    <r>
      <rPr>
        <b/>
        <sz val="9"/>
        <rFont val="Arial"/>
        <family val="2"/>
      </rPr>
      <t>online</t>
    </r>
    <r>
      <rPr>
        <sz val="9"/>
        <rFont val="Arial"/>
        <family val="2"/>
      </rPr>
      <t xml:space="preserve"> to the public This is meant to provide transparency about the identity of who the officials meet. Please be careful that the OECD is not referring here to the regulatory agenda, but to the individual work agenda of public officials, so that citizens could be aware of their meetings with interest groups or lobbyists.
By required we mean that there is a legal requirement and that </t>
    </r>
    <r>
      <rPr>
        <b/>
        <sz val="9"/>
        <rFont val="Arial"/>
        <family val="2"/>
      </rPr>
      <t>non compliance with it has actionable consequences,</t>
    </r>
    <r>
      <rPr>
        <sz val="9"/>
        <rFont val="Arial"/>
        <family val="2"/>
      </rPr>
      <t xml:space="preserve"> e.g. a fine. 
Hence in answering please consider the following:
•	If making individual public officials’ agenda of meetings available online is only recommended or it is only the voluntary decision of some public officials or of some public institutions, but there is </t>
    </r>
    <r>
      <rPr>
        <b/>
        <sz val="9"/>
        <rFont val="Arial"/>
        <family val="2"/>
      </rPr>
      <t>no legal requirement to do so</t>
    </r>
    <r>
      <rPr>
        <sz val="9"/>
        <rFont val="Arial"/>
        <family val="2"/>
      </rPr>
      <t>, please answer “no”.
•	If the agenda is not available online, please answer “no”. Hence please provide a link to such an agenda in Q4.6.3a, or we cannot accept a Yes answer.</t>
    </r>
  </si>
  <si>
    <t>Concerning the legitimate interaction between interest groups and public officials in the regulatory process, are (at least some) interest groups required to register in a dedicated public registry for lobbyists? (Q4.6.2)</t>
  </si>
  <si>
    <t>temp</t>
  </si>
  <si>
    <t>not applicable (no requirement to conduct stakeholder engagement)</t>
  </si>
  <si>
    <t>ECO_2023_L</t>
  </si>
  <si>
    <t>.</t>
  </si>
  <si>
    <t xml:space="preserve">Is a complete online database of all primary laws currently in force freely available to the public in a searchable format? </t>
  </si>
  <si>
    <t xml:space="preserve">Please provide a link to this database in the Comments column  </t>
  </si>
  <si>
    <t xml:space="preserve">If yes, is it up-to-date?  </t>
  </si>
  <si>
    <t xml:space="preserve">Is a complete online database of all subordinate regulations currently in force freely available to the public in a searchable format? </t>
  </si>
  <si>
    <t xml:space="preserve">Please provide a link to the database in the Comments column </t>
  </si>
  <si>
    <t xml:space="preserve">Is there a general policy requiring 'plain language' drafting of regulation? </t>
  </si>
  <si>
    <t xml:space="preserve">Please provide a web link to law/regulation imposing this requirement in the Comments column </t>
  </si>
  <si>
    <t xml:space="preserve">Does the government publish online a list of primary laws to be prepared, modified, reformed or repealed in the next six months or more? </t>
  </si>
  <si>
    <t xml:space="preserve">Does the government publish online a list of subordinate regulations to be prepared, modified, reformed or repealed in the next six months or more? </t>
  </si>
  <si>
    <t xml:space="preserve">Are there ongoing mechanisms by which the public can make recommendations to modify, provide feedback or dispute specific existing laws and regulations? </t>
  </si>
  <si>
    <t xml:space="preserve">Is there an independent body in your jurisdiction that can advocate competition at central and local government level? </t>
  </si>
  <si>
    <t xml:space="preserve">Can market/sectoral studies be performed in your jurisdiction? </t>
  </si>
  <si>
    <t xml:space="preserve">If yes, when a market/sectoral study identifies an obstacle or a restriction to competition caused by an existing law or regulation, what type of recommendations can the study include?  </t>
  </si>
  <si>
    <t>When developing regulation, are regulators required to identify and assess the impacts of the following:  - The preferred regulatory option</t>
  </si>
  <si>
    <t>When developing regulation, are regulators required to identify and assess the impacts of the following:  - The baseline or ‘do nothing’ option</t>
  </si>
  <si>
    <t>When developing regulation, are regulators required to identify and assess the impacts of the following:  - Alternative regulatory options</t>
  </si>
  <si>
    <t xml:space="preserve">Please provide a link to the law/regulation that established this requirement in the Comments column </t>
  </si>
  <si>
    <t xml:space="preserve">Is a written guidance provided on using alternatives to traditional regulation? </t>
  </si>
  <si>
    <t xml:space="preserve">Is there a requirement to conduct a Regulatory Impact Assessment to inform the development of new primary laws? </t>
  </si>
  <si>
    <t xml:space="preserve">Is there a requirement to conduct a Regulatory Impact Assessment to inform the development of new subordinate regulations?  </t>
  </si>
  <si>
    <t xml:space="preserve">Is a written guidance on the preparation of Regulatory Impact Assessment provided? </t>
  </si>
  <si>
    <t xml:space="preserve">Please provide a link to this guidance in the Comments column </t>
  </si>
  <si>
    <t xml:space="preserve">Is a government body - outside the ministry sponsoring the regulation - responsible for reviewing the quality of the Regulatory Impact Assessment? </t>
  </si>
  <si>
    <t xml:space="preserve">Please provide a link to the law/regulation that established this requirement in the Comments column   </t>
  </si>
  <si>
    <t xml:space="preserve">When developing a Regulatory Impact Assessment are regulators required to include the assessment of the impact (i.e. costs and benefits) of a new primary law on competition? </t>
  </si>
  <si>
    <t xml:space="preserve">When developing a Regulatory Impact Assessment are regulators required to include the assessment of the impact (i.e. costs and benefits) of the new subordinate regulations on competition? </t>
  </si>
  <si>
    <t xml:space="preserve">Is there a requirement to conduct stakeholder engagement to inform the development of primary laws? </t>
  </si>
  <si>
    <t xml:space="preserve">Please provide link to the source of this requirement in the Comments column </t>
  </si>
  <si>
    <t xml:space="preserve">Is written guidance available on how to conduct stakeholder engagement on primary laws? </t>
  </si>
  <si>
    <t xml:space="preserve">Please provide link to the guidance in the Comments column </t>
  </si>
  <si>
    <t>Are regulators formally required to consider consultation comments received from the stakeholders when developing the final primary law?</t>
  </si>
  <si>
    <t xml:space="preserve">Is there a requirement to conduct stakeholder engagement to inform the development of subordinate regulations? </t>
  </si>
  <si>
    <t xml:space="preserve">Is written guidance available on how to conduct stakeholder engagement on subordinate regulations? </t>
  </si>
  <si>
    <t>Are regulators formally required to consider consultation comments received from the stakeholders when developing the final subordinate regulation?</t>
  </si>
  <si>
    <t>Is the legitimate interaction with public officials in the regulatory process of the following interest groups regulated?  - Professional consultancies</t>
  </si>
  <si>
    <t xml:space="preserve">Is the legitimate interaction with public officials in the regulatory process of the following interest groups regulated?  - Law firms </t>
  </si>
  <si>
    <t xml:space="preserve">Is the legitimate interaction with public officials in the regulatory process of the following interest groups regulated?  - Companies </t>
  </si>
  <si>
    <t xml:space="preserve">Is the legitimate interaction with public officials in the regulatory process of the following interest groups regulated?  - Self-employed consultants </t>
  </si>
  <si>
    <t>Is the legitimate interaction with public officials in the regulatory process of the following interest groups regulated?  - Trade and business associations</t>
  </si>
  <si>
    <t xml:space="preserve">Is the legitimate interaction with public officials in the regulatory process of the following interest groups regulated?  - Trade unions and professional associations </t>
  </si>
  <si>
    <t xml:space="preserve">Is the legitimate interaction with public officials in the regulatory process of the following interest groups regulated?  - Non-governmental organizations </t>
  </si>
  <si>
    <t>Is the legitimate interaction with public officials in the regulatory process of the following interest groups regulated?  - Think tanks</t>
  </si>
  <si>
    <t xml:space="preserve">Please provide a link to a regulation that identifies the interest groups  which are regulated in the Comments column </t>
  </si>
  <si>
    <t xml:space="preserve">Concerning the legitimate interaction between interest groups and public officials in the regulatory process, are (at least some) interest groups required to register in a public registry? </t>
  </si>
  <si>
    <t xml:space="preserve">If you have answered Yes to question above, are there sanctions in case the requirement is not complied with? </t>
  </si>
  <si>
    <t xml:space="preserve">Please provide a link to the registry in the Comments column </t>
  </si>
  <si>
    <t xml:space="preserve">Concerning the legitimate interaction between interest groups and public officials in the regulatory process, are public officials involved in regulatory processes required to pro-actively make their agendas available to the public? </t>
  </si>
  <si>
    <t xml:space="preserve">Please provide a link to such an agenda or to the regulation setting up the requirement in the Comments column </t>
  </si>
  <si>
    <t xml:space="preserve">Is there a requirement that the identity of the interest groups that were consulted in each regulatory process is made available to the public? </t>
  </si>
  <si>
    <t xml:space="preserve">Please provide a link to where information is published or to the regulation setting up the requirement in the Comments column </t>
  </si>
  <si>
    <t xml:space="preserve">With respect to permanent advisory bodies involved in regulatory processes at national level, is it required to publicly disclose the names of the members of these bodies? </t>
  </si>
  <si>
    <t xml:space="preserve">Please provide link to the regulation setting up this requirement in the Comments column </t>
  </si>
  <si>
    <t>Is there a national regulation specifically dealing with conflict of interest concerning the following groups of public officials?  - There is a specific conflict of interest regulation for members of legislative bodies</t>
  </si>
  <si>
    <t>Is there a national regulation specifically dealing with conflict of interest concerning the following groups of public officials?  - There is a specific conflict of interest regulation for ministers or members of cabinet</t>
  </si>
  <si>
    <t>Is there a national regulation specifically dealing with conflict of interest concerning the following groups of public officials?  - There is a specific conflict of interest regulation for appointed public officials (e.g. political advisors and appointees)</t>
  </si>
  <si>
    <t>Is there a national regulation specifically dealing with conflict of interest concerning the following groups of public officials?  - There is a specific conflict of interest regulation for senior civil servants (not elected)</t>
  </si>
  <si>
    <t>Is there a national regulation establishing a cooling-off period after leaving office that applies to the following public officials?  - Members of legislative bodies</t>
  </si>
  <si>
    <t>Is there a national regulation establishing a cooling-off period after leaving office that applies to the following public officials?  - Members of cabinet</t>
  </si>
  <si>
    <t>Is there a national regulation establishing a cooling-off period after leaving office that applies to the following public officials?  - Appointed public officials (e.g. political advisors and appointees)</t>
  </si>
  <si>
    <t>Is there a national regulation establishing a cooling-off period after leaving office that applies to the following public officials?  - Senior civil servants (not 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</si>
</sst>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9"/>
      <color theme="1"/>
      <name val="Arial"/>
      <family val="2"/>
    </font>
    <font>
      <sz val="10"/>
      <name val="Arial"/>
      <family val="2"/>
    </font>
    <font>
      <b/>
      <sz val="10"/>
      <color theme="1"/>
      <name val="Arial"/>
      <family val="2"/>
    </font>
    <font>
      <b/>
      <sz val="9"/>
      <name val="Arial"/>
      <family val="2"/>
    </font>
    <font>
      <b/>
      <sz val="11"/>
      <color theme="1"/>
      <name val="Arial"/>
      <family val="2"/>
    </font>
    <font>
      <u/>
      <sz val="10"/>
      <color theme="10"/>
      <name val="Arial"/>
      <family val="2"/>
    </font>
    <font>
      <u/>
      <sz val="9"/>
      <color theme="10"/>
      <name val="Arial"/>
      <family val="2"/>
    </font>
    <font>
      <b/>
      <sz val="11"/>
      <color rgb="FF000000"/>
      <name val="Calibri"/>
      <family val="2"/>
    </font>
    <font>
      <sz val="11"/>
      <color rgb="FF000000"/>
      <name val="Calibri"/>
      <family val="2"/>
    </font>
    <font>
      <u/>
      <sz val="9"/>
      <name val="Arial"/>
      <family val="2"/>
    </font>
    <font>
      <sz val="9"/>
      <color rgb="FFFF0000"/>
      <name val="Arial"/>
      <family val="2"/>
    </font>
    <font>
      <b/>
      <sz val="11"/>
      <name val="Arial"/>
      <family val="2"/>
    </font>
    <font>
      <b/>
      <sz val="18"/>
      <name val="Arial"/>
      <family val="2"/>
    </font>
    <font>
      <sz val="10"/>
      <color rgb="FFFF0000"/>
      <name val="Arial"/>
      <family val="2"/>
    </font>
    <font>
      <sz val="8"/>
      <color rgb="FFFF0000"/>
      <name val="Arial"/>
      <family val="2"/>
    </font>
    <font>
      <b/>
      <i/>
      <sz val="10"/>
      <color rgb="FFFF0000"/>
      <name val="Arial"/>
      <family val="2"/>
    </font>
    <font>
      <b/>
      <i/>
      <sz val="10"/>
      <name val="Arial"/>
      <family val="2"/>
    </font>
    <font>
      <b/>
      <u/>
      <sz val="10"/>
      <name val="Arial"/>
      <family val="2"/>
    </font>
    <font>
      <b/>
      <sz val="10"/>
      <color rgb="FFFF0000"/>
      <name val="Arial"/>
      <family val="2"/>
    </font>
    <font>
      <sz val="8"/>
      <color theme="1"/>
      <name val="Arial"/>
      <family val="2"/>
    </font>
    <font>
      <b/>
      <sz val="9"/>
      <color theme="1"/>
      <name val="Arial"/>
      <family val="2"/>
    </font>
    <font>
      <u/>
      <sz val="9"/>
      <color rgb="FFFF0000"/>
      <name val="Arial"/>
      <family val="2"/>
    </font>
    <font>
      <sz val="10"/>
      <color rgb="FF000000"/>
      <name val="Arial"/>
      <family val="2"/>
    </font>
    <font>
      <sz val="9"/>
      <color rgb="FF000000"/>
      <name val="Arial"/>
      <family val="2"/>
    </font>
    <font>
      <b/>
      <sz val="9"/>
      <color rgb="FF000000"/>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7"/>
      <color theme="1"/>
      <name val="Times New Roman"/>
      <family val="1"/>
    </font>
    <font>
      <b/>
      <i/>
      <sz val="11"/>
      <color theme="1"/>
      <name val="Calibri"/>
      <family val="2"/>
    </font>
    <font>
      <b/>
      <i/>
      <u/>
      <sz val="11"/>
      <color theme="1"/>
      <name val="Calibri"/>
      <family val="2"/>
    </font>
    <font>
      <i/>
      <sz val="11"/>
      <color theme="1"/>
      <name val="Calibri"/>
      <family val="2"/>
    </font>
    <font>
      <sz val="7"/>
      <color rgb="FF000000"/>
      <name val="Times New Roman"/>
      <family val="1"/>
    </font>
  </fonts>
  <fills count="10">
    <fill>
      <patternFill patternType="none"/>
    </fill>
    <fill>
      <patternFill patternType="gray125"/>
    </fill>
    <fill>
      <patternFill patternType="solid">
        <fgColor rgb="FF95B3D7"/>
        <bgColor indexed="64"/>
      </patternFill>
    </fill>
    <fill>
      <patternFill patternType="solid">
        <fgColor theme="3" tint="0.79998168889431442"/>
        <bgColor indexed="64"/>
      </patternFill>
    </fill>
    <fill>
      <patternFill patternType="solid">
        <fgColor rgb="FFDCE6F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C4E59F"/>
        <bgColor indexed="64"/>
      </patternFill>
    </fill>
    <fill>
      <patternFill patternType="solid">
        <fgColor theme="5" tint="0.79998168889431442"/>
        <bgColor indexed="64"/>
      </patternFill>
    </fill>
  </fills>
  <borders count="32">
    <border>
      <left/>
      <right/>
      <top/>
      <bottom/>
      <diagonal/>
    </border>
    <border>
      <left/>
      <right/>
      <top style="medium">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s>
  <cellStyleXfs count="5">
    <xf numFmtId="0" fontId="0" fillId="0" borderId="0"/>
    <xf numFmtId="0" fontId="7" fillId="0" borderId="0"/>
    <xf numFmtId="0" fontId="1" fillId="0" borderId="0"/>
    <xf numFmtId="0" fontId="11" fillId="0" borderId="0" applyNumberFormat="0" applyFill="0" applyBorder="0" applyAlignment="0" applyProtection="0"/>
    <xf numFmtId="0" fontId="1" fillId="0" borderId="0"/>
  </cellStyleXfs>
  <cellXfs count="264">
    <xf numFmtId="0" fontId="0" fillId="0" borderId="0" xfId="0"/>
    <xf numFmtId="0" fontId="6" fillId="0" borderId="0" xfId="0" applyFont="1"/>
    <xf numFmtId="0" fontId="6" fillId="0" borderId="0" xfId="0" applyFont="1" applyFill="1" applyBorder="1" applyAlignment="1" applyProtection="1">
      <alignment wrapText="1"/>
      <protection locked="0"/>
    </xf>
    <xf numFmtId="0" fontId="0" fillId="3" borderId="0" xfId="0" applyFill="1" applyAlignment="1">
      <alignment horizontal="left" vertical="center" wrapText="1"/>
    </xf>
    <xf numFmtId="0" fontId="10" fillId="0" borderId="0" xfId="0" applyFont="1" applyAlignment="1">
      <alignment horizontal="center"/>
    </xf>
    <xf numFmtId="164" fontId="6" fillId="0" borderId="0" xfId="0" applyNumberFormat="1" applyFont="1"/>
    <xf numFmtId="0" fontId="6" fillId="0" borderId="0" xfId="0" applyFont="1" applyAlignment="1">
      <alignment wrapText="1"/>
    </xf>
    <xf numFmtId="0" fontId="0" fillId="0" borderId="0" xfId="0"/>
    <xf numFmtId="0" fontId="6" fillId="0" borderId="0" xfId="0" applyFont="1" applyProtection="1"/>
    <xf numFmtId="0" fontId="6" fillId="0" borderId="0" xfId="0" applyFont="1" applyAlignment="1" applyProtection="1">
      <alignment wrapText="1"/>
    </xf>
    <xf numFmtId="0" fontId="6" fillId="0" borderId="0" xfId="0" applyFont="1" applyProtection="1"/>
    <xf numFmtId="0" fontId="0" fillId="0" borderId="0" xfId="0"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13" fillId="0" borderId="14" xfId="0" applyFont="1" applyBorder="1" applyAlignment="1">
      <alignment horizontal="center" vertical="center" wrapText="1"/>
    </xf>
    <xf numFmtId="0" fontId="13" fillId="0" borderId="14" xfId="0" applyFont="1" applyBorder="1" applyAlignment="1">
      <alignment horizontal="justify" vertical="center" wrapText="1"/>
    </xf>
    <xf numFmtId="0" fontId="14" fillId="0" borderId="7" xfId="0" applyFont="1" applyBorder="1" applyAlignment="1">
      <alignment horizontal="justify" vertical="center" wrapText="1"/>
    </xf>
    <xf numFmtId="0" fontId="13" fillId="0" borderId="22" xfId="0" applyFont="1" applyBorder="1" applyAlignment="1">
      <alignment horizontal="justify" vertical="center" wrapText="1"/>
    </xf>
    <xf numFmtId="0" fontId="3" fillId="0" borderId="0" xfId="0" applyFont="1" applyFill="1" applyAlignment="1" applyProtection="1">
      <alignment vertical="center"/>
    </xf>
    <xf numFmtId="0" fontId="0" fillId="0" borderId="0" xfId="0" applyAlignment="1" applyProtection="1">
      <alignment horizontal="right" vertical="center" wrapText="1"/>
    </xf>
    <xf numFmtId="0" fontId="0" fillId="0" borderId="0" xfId="0" applyAlignment="1" applyProtection="1">
      <alignment horizontal="left" vertical="center" wrapText="1"/>
    </xf>
    <xf numFmtId="0" fontId="0" fillId="0" borderId="0" xfId="0" applyAlignment="1" applyProtection="1">
      <alignment horizontal="right" vertical="center"/>
    </xf>
    <xf numFmtId="0" fontId="4" fillId="0" borderId="0" xfId="0" applyFont="1"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vertical="center"/>
    </xf>
    <xf numFmtId="0" fontId="0" fillId="0" borderId="6" xfId="0" applyBorder="1" applyAlignment="1" applyProtection="1">
      <alignment horizontal="right" vertical="center" wrapText="1"/>
    </xf>
    <xf numFmtId="0" fontId="0" fillId="0" borderId="11" xfId="0" applyBorder="1" applyAlignment="1" applyProtection="1">
      <alignment horizontal="righ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0" fillId="0" borderId="0" xfId="0" applyFill="1" applyAlignment="1" applyProtection="1">
      <alignment vertical="center"/>
    </xf>
    <xf numFmtId="0" fontId="5" fillId="0" borderId="0" xfId="0" applyFont="1" applyBorder="1" applyAlignment="1" applyProtection="1">
      <alignment horizontal="right" vertical="center" wrapText="1"/>
    </xf>
    <xf numFmtId="0" fontId="5" fillId="6"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xf>
    <xf numFmtId="0" fontId="0" fillId="0" borderId="0" xfId="0" applyFill="1" applyBorder="1" applyAlignment="1" applyProtection="1">
      <alignment vertical="center"/>
    </xf>
    <xf numFmtId="0" fontId="6" fillId="0" borderId="0" xfId="0" applyFont="1" applyBorder="1" applyAlignment="1" applyProtection="1">
      <alignment horizontal="left" vertical="center" wrapText="1"/>
    </xf>
    <xf numFmtId="0" fontId="5" fillId="0" borderId="1" xfId="0" applyFont="1" applyBorder="1" applyAlignment="1" applyProtection="1">
      <alignment horizontal="right" vertical="center" wrapText="1"/>
    </xf>
    <xf numFmtId="0" fontId="5" fillId="0" borderId="1" xfId="0" applyFont="1" applyFill="1" applyBorder="1" applyAlignment="1" applyProtection="1">
      <alignment horizontal="left" vertical="center" wrapText="1"/>
    </xf>
    <xf numFmtId="0" fontId="0" fillId="0" borderId="1" xfId="0"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0" fillId="0" borderId="0" xfId="0" applyFont="1" applyAlignment="1" applyProtection="1">
      <alignment horizontal="right" vertical="center" wrapText="1"/>
    </xf>
    <xf numFmtId="0" fontId="20" fillId="0" borderId="0" xfId="0" applyFont="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3" xfId="0" applyFont="1" applyBorder="1" applyAlignment="1" applyProtection="1">
      <alignment vertical="center"/>
    </xf>
    <xf numFmtId="0" fontId="2" fillId="0" borderId="2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5" fillId="0" borderId="10" xfId="0" applyFont="1" applyBorder="1" applyAlignment="1" applyProtection="1">
      <alignment vertical="center"/>
    </xf>
    <xf numFmtId="0" fontId="6"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justify" vertical="center"/>
    </xf>
    <xf numFmtId="0" fontId="5" fillId="0" borderId="22" xfId="0" applyFont="1" applyBorder="1" applyAlignment="1" applyProtection="1">
      <alignment horizontal="right" vertical="center" wrapText="1"/>
    </xf>
    <xf numFmtId="0" fontId="5" fillId="0" borderId="23" xfId="0" applyFont="1" applyBorder="1" applyAlignment="1" applyProtection="1">
      <alignment horizontal="right" vertical="center" wrapText="1"/>
    </xf>
    <xf numFmtId="0" fontId="16" fillId="0" borderId="23" xfId="0" applyFont="1" applyBorder="1" applyAlignment="1" applyProtection="1">
      <alignment horizontal="left" vertical="center" wrapText="1"/>
    </xf>
    <xf numFmtId="0" fontId="2" fillId="0" borderId="20"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0" fillId="0" borderId="23" xfId="0" applyFont="1" applyBorder="1" applyAlignment="1" applyProtection="1">
      <alignment vertical="center"/>
    </xf>
    <xf numFmtId="0" fontId="2" fillId="0" borderId="23" xfId="0" applyFont="1" applyFill="1" applyBorder="1" applyAlignment="1" applyProtection="1">
      <alignment horizontal="center" vertical="center" wrapText="1"/>
    </xf>
    <xf numFmtId="0" fontId="0" fillId="0" borderId="15" xfId="0" applyFont="1" applyBorder="1" applyAlignment="1" applyProtection="1">
      <alignment vertical="center"/>
    </xf>
    <xf numFmtId="0" fontId="0" fillId="0" borderId="20" xfId="0" applyFont="1" applyBorder="1" applyAlignment="1" applyProtection="1">
      <alignment vertical="center"/>
    </xf>
    <xf numFmtId="0" fontId="0" fillId="0" borderId="18" xfId="0" applyFont="1" applyBorder="1" applyAlignment="1" applyProtection="1">
      <alignment vertical="center"/>
    </xf>
    <xf numFmtId="0" fontId="6" fillId="0" borderId="23" xfId="0" applyFont="1" applyBorder="1" applyAlignment="1" applyProtection="1">
      <alignment vertical="center"/>
    </xf>
    <xf numFmtId="0" fontId="0" fillId="0" borderId="23" xfId="0" applyFont="1" applyFill="1" applyBorder="1" applyAlignment="1" applyProtection="1">
      <alignment vertical="center"/>
    </xf>
    <xf numFmtId="0" fontId="0" fillId="0" borderId="23" xfId="0" applyFont="1" applyBorder="1" applyAlignment="1" applyProtection="1">
      <alignment horizontal="right" vertical="center" wrapText="1"/>
    </xf>
    <xf numFmtId="0" fontId="6" fillId="0" borderId="0" xfId="0" applyFont="1" applyAlignment="1">
      <alignment horizontal="center"/>
    </xf>
    <xf numFmtId="0" fontId="6" fillId="0" borderId="0" xfId="0" applyFont="1" applyAlignment="1" applyProtection="1">
      <alignment horizontal="center" vertical="center"/>
    </xf>
    <xf numFmtId="0" fontId="0" fillId="0" borderId="0" xfId="0" applyAlignment="1">
      <alignmen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1"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wrapText="1"/>
    </xf>
    <xf numFmtId="0" fontId="5" fillId="0" borderId="19" xfId="0" applyFont="1" applyFill="1" applyBorder="1" applyAlignment="1" applyProtection="1">
      <alignment horizontal="right" vertical="center" wrapText="1"/>
    </xf>
    <xf numFmtId="0" fontId="6" fillId="0" borderId="0" xfId="0" applyFont="1" applyAlignment="1" applyProtection="1">
      <alignment horizontal="right" vertical="center" wrapText="1"/>
    </xf>
    <xf numFmtId="0" fontId="6" fillId="0" borderId="21" xfId="0" applyFont="1" applyBorder="1" applyAlignment="1" applyProtection="1">
      <alignment horizontal="right" vertical="center" wrapText="1"/>
    </xf>
    <xf numFmtId="0" fontId="6" fillId="0" borderId="4" xfId="0" applyFont="1" applyBorder="1" applyAlignment="1" applyProtection="1">
      <alignment horizontal="right" vertical="center" wrapText="1"/>
    </xf>
    <xf numFmtId="0" fontId="6" fillId="0" borderId="9" xfId="0" applyFont="1" applyBorder="1" applyAlignment="1" applyProtection="1">
      <alignment horizontal="right" vertical="center" wrapText="1"/>
    </xf>
    <xf numFmtId="0" fontId="6" fillId="0" borderId="8" xfId="0" applyFont="1" applyBorder="1" applyAlignment="1" applyProtection="1">
      <alignment horizontal="right" vertical="center" wrapText="1"/>
    </xf>
    <xf numFmtId="0" fontId="5" fillId="0" borderId="4"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4" borderId="4" xfId="0" applyFont="1" applyFill="1" applyBorder="1" applyAlignment="1" applyProtection="1">
      <alignment horizontal="right" vertical="center" wrapText="1"/>
    </xf>
    <xf numFmtId="0" fontId="5" fillId="4" borderId="0" xfId="0" applyFont="1" applyFill="1" applyBorder="1" applyAlignment="1" applyProtection="1">
      <alignment horizontal="right" vertical="center" wrapText="1"/>
    </xf>
    <xf numFmtId="0" fontId="5" fillId="4" borderId="9"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wrapText="1"/>
    </xf>
    <xf numFmtId="0" fontId="5" fillId="2" borderId="4" xfId="0" applyFont="1" applyFill="1" applyBorder="1" applyAlignment="1" applyProtection="1">
      <alignment horizontal="right" vertical="center" wrapText="1"/>
    </xf>
    <xf numFmtId="0" fontId="6" fillId="2" borderId="0" xfId="0" applyFont="1" applyFill="1" applyAlignment="1" applyProtection="1">
      <alignment horizontal="right" vertical="center" wrapText="1"/>
    </xf>
    <xf numFmtId="0" fontId="6" fillId="2" borderId="4" xfId="0" applyFont="1" applyFill="1" applyBorder="1" applyAlignment="1" applyProtection="1">
      <alignment horizontal="right" vertical="center" wrapText="1"/>
    </xf>
    <xf numFmtId="0" fontId="6" fillId="2" borderId="9" xfId="0" applyFont="1" applyFill="1" applyBorder="1" applyAlignment="1" applyProtection="1">
      <alignment horizontal="right" vertical="center" wrapText="1"/>
    </xf>
    <xf numFmtId="0" fontId="16" fillId="0" borderId="4" xfId="0" applyFont="1" applyFill="1" applyBorder="1" applyAlignment="1" applyProtection="1">
      <alignment vertical="center" wrapText="1"/>
    </xf>
    <xf numFmtId="0" fontId="16" fillId="0" borderId="16" xfId="0" applyFont="1" applyFill="1" applyBorder="1" applyAlignment="1" applyProtection="1">
      <alignment vertical="center" wrapText="1"/>
    </xf>
    <xf numFmtId="0" fontId="5" fillId="0" borderId="2" xfId="0" applyFont="1" applyBorder="1" applyAlignment="1" applyProtection="1">
      <alignment horizontal="right" vertical="center" wrapText="1"/>
    </xf>
    <xf numFmtId="0" fontId="5" fillId="0" borderId="4" xfId="0" applyFont="1" applyBorder="1" applyAlignment="1" applyProtection="1">
      <alignment horizontal="right" vertical="center" wrapText="1"/>
    </xf>
    <xf numFmtId="0" fontId="6" fillId="0" borderId="4" xfId="0" applyFont="1" applyFill="1" applyBorder="1" applyAlignment="1" applyProtection="1">
      <alignment horizontal="right" vertical="center" wrapText="1"/>
    </xf>
    <xf numFmtId="0" fontId="6" fillId="0" borderId="9" xfId="0" applyFont="1" applyFill="1" applyBorder="1" applyAlignment="1" applyProtection="1">
      <alignment horizontal="right" vertical="center" wrapText="1"/>
    </xf>
    <xf numFmtId="0" fontId="5" fillId="0" borderId="16" xfId="0" applyFont="1" applyBorder="1" applyAlignment="1" applyProtection="1">
      <alignment vertical="center" wrapText="1"/>
    </xf>
    <xf numFmtId="0" fontId="5" fillId="4" borderId="2" xfId="0" applyFont="1" applyFill="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0" xfId="0" applyFont="1" applyFill="1" applyAlignment="1" applyProtection="1">
      <alignment horizontal="center" vertical="center"/>
    </xf>
    <xf numFmtId="0" fontId="6" fillId="0" borderId="4"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xf>
    <xf numFmtId="0" fontId="5" fillId="5" borderId="0" xfId="0" applyFont="1" applyFill="1" applyBorder="1" applyAlignment="1" applyProtection="1">
      <alignment horizontal="right" vertical="center" wrapText="1"/>
    </xf>
    <xf numFmtId="0" fontId="15" fillId="4" borderId="2" xfId="0" applyFont="1" applyFill="1" applyBorder="1" applyAlignment="1" applyProtection="1">
      <alignment horizontal="right" vertical="center" wrapText="1"/>
    </xf>
    <xf numFmtId="0" fontId="16" fillId="0" borderId="16" xfId="0" applyFont="1" applyBorder="1" applyAlignment="1" applyProtection="1">
      <alignment vertical="center" wrapText="1"/>
    </xf>
    <xf numFmtId="0" fontId="5" fillId="0" borderId="9" xfId="0" applyFont="1" applyFill="1" applyBorder="1" applyAlignment="1" applyProtection="1">
      <alignment horizontal="right" vertical="center" wrapText="1"/>
    </xf>
    <xf numFmtId="0" fontId="6" fillId="0" borderId="30" xfId="0" applyFont="1" applyBorder="1" applyAlignment="1" applyProtection="1">
      <alignment horizontal="right" vertical="center" wrapText="1"/>
    </xf>
    <xf numFmtId="0" fontId="6" fillId="0" borderId="2" xfId="0" applyFont="1" applyBorder="1" applyAlignment="1" applyProtection="1">
      <alignment horizontal="right" vertical="center" wrapText="1"/>
    </xf>
    <xf numFmtId="0" fontId="6" fillId="0" borderId="30" xfId="0" applyFont="1" applyFill="1" applyBorder="1" applyAlignment="1" applyProtection="1">
      <alignment horizontal="right" vertical="center" wrapText="1"/>
    </xf>
    <xf numFmtId="0" fontId="6" fillId="0" borderId="2" xfId="0" applyFont="1" applyFill="1" applyBorder="1" applyAlignment="1" applyProtection="1">
      <alignment horizontal="right" vertical="center" wrapText="1"/>
    </xf>
    <xf numFmtId="0" fontId="6" fillId="0" borderId="16" xfId="0" applyFont="1" applyBorder="1" applyAlignment="1" applyProtection="1">
      <alignment horizontal="right" vertical="center" wrapText="1"/>
    </xf>
    <xf numFmtId="0" fontId="12" fillId="0" borderId="16" xfId="3" applyFont="1" applyFill="1" applyBorder="1" applyAlignment="1" applyProtection="1">
      <alignment vertical="center" wrapText="1"/>
    </xf>
    <xf numFmtId="0" fontId="5" fillId="0" borderId="27" xfId="0" applyFont="1" applyBorder="1" applyAlignment="1" applyProtection="1">
      <alignment vertical="center" wrapText="1"/>
    </xf>
    <xf numFmtId="0" fontId="5" fillId="4" borderId="26" xfId="0" applyFont="1" applyFill="1" applyBorder="1" applyAlignment="1" applyProtection="1">
      <alignment horizontal="right" vertical="center" wrapText="1"/>
    </xf>
    <xf numFmtId="0" fontId="5" fillId="5" borderId="3" xfId="0" applyFont="1" applyFill="1" applyBorder="1" applyAlignment="1" applyProtection="1">
      <alignment horizontal="right" vertical="center" wrapText="1"/>
    </xf>
    <xf numFmtId="0" fontId="5" fillId="0" borderId="25" xfId="0" applyFont="1" applyFill="1" applyBorder="1" applyAlignment="1" applyProtection="1">
      <alignment horizontal="right" vertical="center" wrapText="1"/>
    </xf>
    <xf numFmtId="0" fontId="5" fillId="2" borderId="25" xfId="0" applyFont="1" applyFill="1" applyBorder="1" applyAlignment="1" applyProtection="1">
      <alignment horizontal="right" vertical="center" wrapText="1"/>
    </xf>
    <xf numFmtId="0" fontId="6" fillId="2" borderId="25" xfId="0" applyFont="1" applyFill="1" applyBorder="1" applyAlignment="1" applyProtection="1">
      <alignment horizontal="right" vertical="center" wrapText="1"/>
    </xf>
    <xf numFmtId="0" fontId="6" fillId="2" borderId="3" xfId="0" applyFont="1" applyFill="1" applyBorder="1" applyAlignment="1" applyProtection="1">
      <alignment horizontal="right" vertical="center" wrapText="1"/>
    </xf>
    <xf numFmtId="0" fontId="6" fillId="2" borderId="7" xfId="0" applyFont="1" applyFill="1" applyBorder="1" applyAlignment="1" applyProtection="1">
      <alignment horizontal="right" vertical="center" wrapText="1"/>
    </xf>
    <xf numFmtId="0" fontId="6" fillId="0" borderId="29" xfId="0" applyFont="1" applyBorder="1" applyAlignment="1" applyProtection="1">
      <alignment horizontal="right" vertical="center" wrapText="1"/>
    </xf>
    <xf numFmtId="0" fontId="6" fillId="0" borderId="25" xfId="0" applyFont="1" applyBorder="1" applyAlignment="1" applyProtection="1">
      <alignment horizontal="right" vertical="center" wrapText="1"/>
    </xf>
    <xf numFmtId="0" fontId="6" fillId="0" borderId="7" xfId="0" applyFont="1" applyBorder="1" applyAlignment="1" applyProtection="1">
      <alignment horizontal="right" vertical="center" wrapText="1"/>
    </xf>
    <xf numFmtId="0" fontId="6" fillId="0" borderId="0" xfId="0" applyFont="1" applyBorder="1" applyAlignment="1" applyProtection="1">
      <alignment horizontal="center" vertical="center"/>
    </xf>
    <xf numFmtId="0" fontId="2" fillId="7" borderId="24" xfId="0" applyFont="1" applyFill="1" applyBorder="1" applyAlignment="1" applyProtection="1">
      <alignment horizontal="center" vertical="center" wrapText="1"/>
    </xf>
    <xf numFmtId="0" fontId="16" fillId="0" borderId="31" xfId="0" applyFont="1" applyBorder="1" applyAlignment="1" applyProtection="1">
      <alignment horizontal="left" vertical="center" wrapText="1"/>
    </xf>
    <xf numFmtId="0" fontId="0" fillId="0" borderId="0" xfId="0" applyBorder="1" applyAlignment="1" applyProtection="1">
      <alignment vertical="center"/>
    </xf>
    <xf numFmtId="0" fontId="0" fillId="6" borderId="0" xfId="0" applyFill="1" applyBorder="1" applyAlignment="1" applyProtection="1">
      <alignment vertical="center"/>
    </xf>
    <xf numFmtId="0" fontId="5" fillId="0" borderId="0" xfId="0" applyFont="1" applyFill="1" applyBorder="1" applyAlignment="1" applyProtection="1">
      <alignment vertical="center"/>
    </xf>
    <xf numFmtId="0" fontId="16" fillId="0" borderId="1" xfId="0" applyFont="1" applyFill="1" applyBorder="1" applyAlignment="1" applyProtection="1">
      <alignment vertical="center" wrapText="1"/>
    </xf>
    <xf numFmtId="0" fontId="20" fillId="0" borderId="0" xfId="0" applyFont="1" applyFill="1" applyAlignment="1" applyProtection="1">
      <alignment horizontal="center" vertical="center" wrapText="1"/>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horizontal="left" vertical="center"/>
    </xf>
    <xf numFmtId="0" fontId="32" fillId="0" borderId="0" xfId="0" applyFont="1" applyAlignment="1">
      <alignment horizontal="left" vertical="center"/>
    </xf>
    <xf numFmtId="0" fontId="11" fillId="0" borderId="0" xfId="3" applyAlignment="1">
      <alignment vertical="center"/>
    </xf>
    <xf numFmtId="0" fontId="35" fillId="0" borderId="0" xfId="0" applyFont="1" applyAlignment="1">
      <alignment vertical="center"/>
    </xf>
    <xf numFmtId="0" fontId="37" fillId="0" borderId="0" xfId="0" applyFont="1" applyAlignment="1">
      <alignment horizontal="left" vertical="center"/>
    </xf>
    <xf numFmtId="0" fontId="8" fillId="0" borderId="0" xfId="0" applyFont="1" applyAlignment="1">
      <alignment vertical="center"/>
    </xf>
    <xf numFmtId="0" fontId="6" fillId="0" borderId="0" xfId="0" applyFont="1" applyAlignment="1">
      <alignment horizontal="left" vertical="center"/>
    </xf>
    <xf numFmtId="0" fontId="2" fillId="9" borderId="15" xfId="0" applyFont="1" applyFill="1" applyBorder="1" applyAlignment="1" applyProtection="1">
      <alignment horizontal="center" vertical="center" wrapText="1"/>
    </xf>
    <xf numFmtId="0" fontId="12" fillId="0" borderId="1" xfId="3" quotePrefix="1" applyFont="1" applyFill="1" applyBorder="1" applyAlignment="1" applyProtection="1">
      <alignment horizontal="right" vertical="center" wrapText="1"/>
    </xf>
    <xf numFmtId="0" fontId="12" fillId="4" borderId="0" xfId="3" quotePrefix="1" applyFont="1" applyFill="1" applyBorder="1" applyAlignment="1" applyProtection="1">
      <alignment horizontal="right" vertical="center" wrapText="1"/>
    </xf>
    <xf numFmtId="0" fontId="5" fillId="0" borderId="11" xfId="0" applyFont="1" applyFill="1" applyBorder="1" applyAlignment="1" applyProtection="1">
      <alignment horizontal="right" vertical="center" wrapText="1"/>
    </xf>
    <xf numFmtId="0" fontId="5" fillId="0" borderId="30" xfId="0" applyFont="1" applyFill="1" applyBorder="1" applyAlignment="1" applyProtection="1">
      <alignment horizontal="right" vertical="center" wrapText="1"/>
    </xf>
    <xf numFmtId="0" fontId="16" fillId="0" borderId="11" xfId="0" applyFont="1" applyBorder="1" applyAlignment="1" applyProtection="1">
      <alignment horizontal="left" vertical="center" wrapText="1"/>
    </xf>
    <xf numFmtId="0" fontId="16" fillId="0" borderId="21" xfId="0" applyFont="1" applyBorder="1" applyAlignment="1" applyProtection="1">
      <alignment horizontal="left" vertical="center" wrapText="1"/>
    </xf>
    <xf numFmtId="0" fontId="16" fillId="0" borderId="19" xfId="0" applyFont="1" applyBorder="1" applyAlignment="1" applyProtection="1">
      <alignment horizontal="left" vertical="center" wrapText="1"/>
    </xf>
    <xf numFmtId="0" fontId="5" fillId="0" borderId="30" xfId="0" applyFont="1" applyFill="1" applyBorder="1" applyAlignment="1" applyProtection="1">
      <alignment vertical="center" wrapText="1"/>
    </xf>
    <xf numFmtId="0" fontId="16" fillId="0" borderId="30" xfId="0" applyFont="1" applyFill="1" applyBorder="1" applyAlignment="1" applyProtection="1">
      <alignment vertical="center" wrapText="1"/>
    </xf>
    <xf numFmtId="0" fontId="5" fillId="0" borderId="30" xfId="0" applyFont="1" applyBorder="1" applyAlignment="1" applyProtection="1">
      <alignment vertical="center" wrapText="1"/>
    </xf>
    <xf numFmtId="0" fontId="5" fillId="0" borderId="4" xfId="0" applyFont="1" applyBorder="1" applyAlignment="1" applyProtection="1">
      <alignment vertical="center" wrapText="1"/>
    </xf>
    <xf numFmtId="0" fontId="16" fillId="0" borderId="30" xfId="0" applyFont="1" applyBorder="1" applyAlignment="1" applyProtection="1">
      <alignment vertical="center" wrapText="1"/>
    </xf>
    <xf numFmtId="0" fontId="16" fillId="0" borderId="4" xfId="0" applyFont="1" applyBorder="1" applyAlignment="1" applyProtection="1">
      <alignment vertical="center" wrapText="1"/>
    </xf>
    <xf numFmtId="0" fontId="12" fillId="0" borderId="30" xfId="3" applyFont="1" applyFill="1" applyBorder="1" applyAlignment="1" applyProtection="1">
      <alignment vertical="center" wrapText="1"/>
    </xf>
    <xf numFmtId="0" fontId="12" fillId="0" borderId="4" xfId="3" applyFont="1" applyFill="1" applyBorder="1" applyAlignment="1" applyProtection="1">
      <alignment vertical="center" wrapText="1"/>
    </xf>
    <xf numFmtId="0" fontId="5" fillId="0" borderId="29" xfId="0" applyFont="1" applyBorder="1" applyAlignment="1" applyProtection="1">
      <alignment vertical="center" wrapText="1"/>
    </xf>
    <xf numFmtId="0" fontId="5" fillId="0" borderId="25" xfId="0" applyFont="1" applyBorder="1" applyAlignment="1" applyProtection="1">
      <alignment vertical="center" wrapText="1"/>
    </xf>
    <xf numFmtId="0" fontId="5" fillId="5" borderId="4" xfId="0" applyFont="1" applyFill="1" applyBorder="1" applyAlignment="1" applyProtection="1">
      <alignment horizontal="right" vertical="center" wrapText="1"/>
    </xf>
    <xf numFmtId="0" fontId="5" fillId="2" borderId="2" xfId="0" applyFont="1" applyFill="1" applyBorder="1" applyAlignment="1" applyProtection="1">
      <alignment horizontal="right" vertical="center" wrapText="1"/>
    </xf>
    <xf numFmtId="0" fontId="6" fillId="4" borderId="8" xfId="0" applyFont="1" applyFill="1" applyBorder="1" applyAlignment="1" applyProtection="1">
      <alignment horizontal="right" vertical="center" wrapText="1"/>
    </xf>
    <xf numFmtId="0" fontId="28" fillId="0" borderId="9" xfId="0" applyFont="1" applyBorder="1" applyAlignment="1" applyProtection="1">
      <alignment horizontal="justify" vertical="center"/>
    </xf>
    <xf numFmtId="0" fontId="5" fillId="4" borderId="25" xfId="0" applyFont="1" applyFill="1" applyBorder="1" applyAlignment="1" applyProtection="1">
      <alignment horizontal="right" vertical="center" wrapText="1"/>
    </xf>
    <xf numFmtId="0" fontId="5" fillId="5" borderId="25" xfId="0" applyFont="1" applyFill="1" applyBorder="1" applyAlignment="1" applyProtection="1">
      <alignment horizontal="right" vertical="center" wrapText="1"/>
    </xf>
    <xf numFmtId="0" fontId="5" fillId="4" borderId="7" xfId="0" applyFont="1" applyFill="1" applyBorder="1" applyAlignment="1" applyProtection="1">
      <alignment horizontal="right" vertical="center" wrapText="1"/>
    </xf>
    <xf numFmtId="0" fontId="5" fillId="0" borderId="29" xfId="0" applyFont="1" applyFill="1" applyBorder="1" applyAlignment="1" applyProtection="1">
      <alignment horizontal="right" vertical="center" wrapText="1"/>
    </xf>
    <xf numFmtId="0" fontId="5" fillId="0" borderId="27" xfId="0" applyFont="1" applyFill="1" applyBorder="1" applyAlignment="1" applyProtection="1">
      <alignment horizontal="right" vertical="center" wrapText="1"/>
    </xf>
    <xf numFmtId="0" fontId="0" fillId="0" borderId="0" xfId="0" applyAlignment="1" applyProtection="1">
      <alignment vertical="center"/>
      <protection locked="0"/>
    </xf>
    <xf numFmtId="0" fontId="5" fillId="0" borderId="11" xfId="0" applyFont="1" applyFill="1" applyBorder="1" applyAlignment="1" applyProtection="1">
      <alignment horizontal="right" vertical="center" wrapText="1"/>
      <protection locked="0"/>
    </xf>
    <xf numFmtId="0" fontId="5" fillId="0" borderId="21" xfId="0" applyFont="1" applyFill="1" applyBorder="1" applyAlignment="1" applyProtection="1">
      <alignment horizontal="right" vertical="center" wrapText="1"/>
      <protection locked="0"/>
    </xf>
    <xf numFmtId="0" fontId="5" fillId="2" borderId="30" xfId="0" applyFont="1" applyFill="1" applyBorder="1" applyAlignment="1" applyProtection="1">
      <alignment horizontal="right" vertical="center" wrapText="1"/>
      <protection locked="0"/>
    </xf>
    <xf numFmtId="0" fontId="5" fillId="2" borderId="4" xfId="0" applyFont="1" applyFill="1" applyBorder="1" applyAlignment="1" applyProtection="1">
      <alignment horizontal="right" vertical="center" wrapText="1"/>
      <protection locked="0"/>
    </xf>
    <xf numFmtId="0" fontId="5" fillId="0" borderId="30" xfId="0" applyFont="1" applyBorder="1" applyAlignment="1" applyProtection="1">
      <alignment horizontal="right" vertical="center" wrapText="1"/>
      <protection locked="0"/>
    </xf>
    <xf numFmtId="0" fontId="6" fillId="2" borderId="30" xfId="0" applyFont="1" applyFill="1" applyBorder="1" applyAlignment="1" applyProtection="1">
      <alignment horizontal="right" vertical="center" wrapText="1"/>
      <protection locked="0"/>
    </xf>
    <xf numFmtId="0" fontId="5" fillId="0" borderId="30"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2" borderId="29" xfId="0" applyFont="1" applyFill="1" applyBorder="1" applyAlignment="1" applyProtection="1">
      <alignment horizontal="right" vertical="center" wrapText="1"/>
      <protection locked="0"/>
    </xf>
    <xf numFmtId="0" fontId="5" fillId="2" borderId="25"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center" wrapText="1"/>
      <protection locked="0"/>
    </xf>
    <xf numFmtId="0" fontId="0" fillId="0" borderId="0" xfId="0" applyFill="1" applyBorder="1" applyAlignment="1" applyProtection="1">
      <alignment vertical="center"/>
      <protection locked="0"/>
    </xf>
    <xf numFmtId="0" fontId="0" fillId="0" borderId="0" xfId="0" applyAlignment="1" applyProtection="1">
      <alignment horizontal="right" vertical="center" wrapText="1"/>
      <protection locked="0"/>
    </xf>
    <xf numFmtId="0" fontId="1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3" xfId="0" applyFont="1" applyBorder="1" applyAlignment="1" applyProtection="1">
      <alignment horizontal="left" vertical="center" wrapText="1"/>
    </xf>
    <xf numFmtId="0" fontId="17" fillId="0" borderId="8" xfId="0" applyFont="1" applyBorder="1" applyAlignment="1" applyProtection="1">
      <alignment horizontal="center" vertical="center" wrapText="1"/>
    </xf>
    <xf numFmtId="0" fontId="5" fillId="6" borderId="9" xfId="0" applyFont="1" applyFill="1" applyBorder="1" applyAlignment="1" applyProtection="1">
      <alignment vertical="center" wrapText="1"/>
    </xf>
    <xf numFmtId="0" fontId="16" fillId="6" borderId="0" xfId="0" applyFont="1" applyFill="1" applyBorder="1" applyAlignment="1" applyProtection="1">
      <alignment vertical="center" wrapText="1"/>
    </xf>
    <xf numFmtId="0" fontId="5" fillId="0" borderId="23" xfId="0" applyFont="1" applyBorder="1" applyAlignment="1" applyProtection="1">
      <alignment vertical="center" wrapText="1"/>
    </xf>
    <xf numFmtId="0" fontId="5" fillId="0" borderId="23" xfId="0" applyFont="1" applyFill="1" applyBorder="1" applyAlignment="1" applyProtection="1">
      <alignment vertical="center" wrapText="1"/>
    </xf>
    <xf numFmtId="0" fontId="0" fillId="0" borderId="0" xfId="0" applyProtection="1"/>
    <xf numFmtId="0" fontId="0" fillId="0" borderId="0" xfId="0" applyAlignment="1" applyProtection="1">
      <alignment wrapText="1"/>
    </xf>
    <xf numFmtId="0" fontId="0" fillId="0" borderId="0" xfId="0" applyAlignment="1" applyProtection="1"/>
    <xf numFmtId="0" fontId="0" fillId="0" borderId="0" xfId="0" applyAlignment="1" applyProtection="1">
      <alignment horizontal="left"/>
    </xf>
    <xf numFmtId="0" fontId="0" fillId="0" borderId="0" xfId="0" applyProtection="1">
      <protection locked="0"/>
    </xf>
    <xf numFmtId="0" fontId="0" fillId="7" borderId="0" xfId="0" applyFill="1" applyAlignment="1">
      <alignment horizontal="center" vertical="center"/>
    </xf>
    <xf numFmtId="0" fontId="5" fillId="0" borderId="23"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3" xfId="0" applyFont="1" applyFill="1" applyBorder="1" applyAlignment="1" applyProtection="1">
      <alignment vertical="center" wrapText="1"/>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16" fillId="6" borderId="0" xfId="0" applyFont="1" applyFill="1" applyBorder="1" applyAlignment="1" applyProtection="1">
      <alignment vertical="center" wrapText="1"/>
    </xf>
    <xf numFmtId="0" fontId="16" fillId="6" borderId="9" xfId="0" applyFont="1" applyFill="1" applyBorder="1" applyAlignment="1" applyProtection="1">
      <alignment vertical="center" wrapText="1"/>
    </xf>
    <xf numFmtId="0" fontId="5" fillId="6" borderId="0" xfId="0" applyFont="1" applyFill="1" applyBorder="1" applyAlignment="1" applyProtection="1">
      <alignment vertical="center" wrapText="1"/>
    </xf>
    <xf numFmtId="0" fontId="5" fillId="6" borderId="9" xfId="0" applyFont="1" applyFill="1" applyBorder="1" applyAlignment="1" applyProtection="1">
      <alignment vertical="center" wrapText="1"/>
    </xf>
    <xf numFmtId="0" fontId="17" fillId="0" borderId="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6" fillId="6" borderId="0" xfId="0" applyFont="1" applyFill="1" applyBorder="1" applyAlignment="1" applyProtection="1">
      <alignment horizontal="left" vertical="center" wrapText="1"/>
    </xf>
    <xf numFmtId="0" fontId="16" fillId="6" borderId="9" xfId="0" applyFont="1" applyFill="1" applyBorder="1" applyAlignment="1" applyProtection="1">
      <alignment horizontal="left" vertical="center" wrapText="1"/>
    </xf>
    <xf numFmtId="0" fontId="0" fillId="6" borderId="0" xfId="0" applyFill="1" applyBorder="1" applyAlignment="1" applyProtection="1">
      <alignment vertical="center" wrapText="1"/>
    </xf>
    <xf numFmtId="0" fontId="0" fillId="6" borderId="9" xfId="0" applyFill="1" applyBorder="1" applyAlignment="1" applyProtection="1">
      <alignment vertical="center" wrapText="1"/>
    </xf>
    <xf numFmtId="0" fontId="18" fillId="0" borderId="10"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0" fillId="0" borderId="20"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8" fillId="7" borderId="13"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9" xfId="0" applyFill="1" applyBorder="1" applyAlignment="1" applyProtection="1">
      <alignment vertical="center" wrapText="1"/>
    </xf>
    <xf numFmtId="0" fontId="16" fillId="0" borderId="0" xfId="0" applyFont="1" applyBorder="1" applyAlignment="1" applyProtection="1">
      <alignment vertical="center" wrapText="1"/>
    </xf>
    <xf numFmtId="0" fontId="16" fillId="0" borderId="9" xfId="0" applyFont="1" applyBorder="1" applyAlignment="1" applyProtection="1">
      <alignment vertical="center" wrapText="1"/>
    </xf>
    <xf numFmtId="0" fontId="5" fillId="0" borderId="9"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5" fillId="0" borderId="23" xfId="0" applyFont="1" applyBorder="1" applyAlignment="1" applyProtection="1">
      <alignment vertical="center" wrapText="1"/>
    </xf>
    <xf numFmtId="0" fontId="19" fillId="6" borderId="0" xfId="0" applyFont="1" applyFill="1" applyBorder="1" applyAlignment="1" applyProtection="1">
      <alignment vertical="center" wrapText="1"/>
    </xf>
    <xf numFmtId="0" fontId="19" fillId="6" borderId="9"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6" fillId="0" borderId="0" xfId="0" applyFont="1" applyBorder="1" applyAlignment="1" applyProtection="1">
      <alignment horizontal="justify" vertical="center" wrapText="1"/>
    </xf>
    <xf numFmtId="0" fontId="6" fillId="0" borderId="9" xfId="0" applyFont="1" applyBorder="1" applyAlignment="1" applyProtection="1">
      <alignment horizontal="justify" vertical="center" wrapText="1"/>
    </xf>
    <xf numFmtId="0" fontId="17" fillId="0" borderId="0"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5" fillId="0" borderId="0" xfId="0" applyFont="1" applyFill="1" applyBorder="1" applyAlignment="1" applyProtection="1">
      <alignment horizontal="justify" vertical="center"/>
    </xf>
    <xf numFmtId="0" fontId="5" fillId="0" borderId="9" xfId="0" applyFont="1" applyFill="1" applyBorder="1" applyAlignment="1" applyProtection="1">
      <alignment horizontal="justify" vertical="center"/>
    </xf>
    <xf numFmtId="0" fontId="8" fillId="8" borderId="12" xfId="0" applyFont="1" applyFill="1" applyBorder="1" applyAlignment="1" applyProtection="1">
      <alignment horizontal="center" vertical="center"/>
    </xf>
    <xf numFmtId="0" fontId="8" fillId="8" borderId="13" xfId="0" applyFont="1" applyFill="1" applyBorder="1" applyAlignment="1" applyProtection="1">
      <alignment horizontal="center" vertical="center"/>
    </xf>
    <xf numFmtId="0" fontId="8" fillId="8" borderId="14" xfId="0"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7" xfId="0" applyFont="1" applyFill="1" applyBorder="1" applyAlignment="1" applyProtection="1">
      <alignment vertical="center" wrapText="1"/>
    </xf>
    <xf numFmtId="0" fontId="5" fillId="0" borderId="23" xfId="3" applyFont="1" applyFill="1" applyBorder="1" applyAlignment="1" applyProtection="1">
      <alignment horizontal="left" vertical="center" wrapText="1"/>
    </xf>
  </cellXfs>
  <cellStyles count="5">
    <cellStyle name="Hyperlink" xfId="3" builtinId="8"/>
    <cellStyle name="Normal" xfId="0" builtinId="0"/>
    <cellStyle name="Normal 2" xfId="2" xr:uid="{00000000-0005-0000-0000-000002000000}"/>
    <cellStyle name="Normal 2 2" xfId="4" xr:uid="{00000000-0005-0000-0000-000003000000}"/>
    <cellStyle name="Normal 3" xfId="1" xr:uid="{00000000-0005-0000-0000-00000400000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CE6F1"/>
      <color rgb="FF95B3D7"/>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1219200</xdr:colOff>
          <xdr:row>3</xdr:row>
          <xdr:rowOff>946150</xdr:rowOff>
        </xdr:from>
        <xdr:to>
          <xdr:col>8</xdr:col>
          <xdr:colOff>2133600</xdr:colOff>
          <xdr:row>3</xdr:row>
          <xdr:rowOff>1631950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RIndicators@oecd.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E47"/>
  <sheetViews>
    <sheetView zoomScale="85" zoomScaleNormal="85" workbookViewId="0">
      <selection activeCell="B3" sqref="B3"/>
    </sheetView>
  </sheetViews>
  <sheetFormatPr defaultRowHeight="12.5" x14ac:dyDescent="0.25"/>
  <cols>
    <col min="2" max="2" width="14.54296875" customWidth="1"/>
    <col min="5" max="5" width="20.453125" customWidth="1"/>
  </cols>
  <sheetData>
    <row r="2" spans="2:5" ht="25" x14ac:dyDescent="0.25">
      <c r="B2" s="3" t="s">
        <v>4</v>
      </c>
      <c r="E2" s="1" t="s">
        <v>30</v>
      </c>
    </row>
    <row r="3" spans="2:5" x14ac:dyDescent="0.25">
      <c r="B3" s="2" t="s">
        <v>3</v>
      </c>
      <c r="E3" s="149" t="s">
        <v>3</v>
      </c>
    </row>
    <row r="4" spans="2:5" x14ac:dyDescent="0.25">
      <c r="E4" s="149" t="s">
        <v>31</v>
      </c>
    </row>
    <row r="5" spans="2:5" x14ac:dyDescent="0.25">
      <c r="E5" s="149" t="s">
        <v>32</v>
      </c>
    </row>
    <row r="6" spans="2:5" x14ac:dyDescent="0.25">
      <c r="E6" s="149" t="s">
        <v>33</v>
      </c>
    </row>
    <row r="7" spans="2:5" x14ac:dyDescent="0.25">
      <c r="E7" s="149" t="s">
        <v>34</v>
      </c>
    </row>
    <row r="8" spans="2:5" x14ac:dyDescent="0.25">
      <c r="E8" s="149" t="s">
        <v>418</v>
      </c>
    </row>
    <row r="9" spans="2:5" x14ac:dyDescent="0.25">
      <c r="E9" s="149" t="s">
        <v>419</v>
      </c>
    </row>
    <row r="10" spans="2:5" x14ac:dyDescent="0.25">
      <c r="E10" s="149" t="s">
        <v>420</v>
      </c>
    </row>
    <row r="11" spans="2:5" x14ac:dyDescent="0.25">
      <c r="E11" s="149" t="s">
        <v>35</v>
      </c>
    </row>
    <row r="12" spans="2:5" x14ac:dyDescent="0.25">
      <c r="E12" s="149" t="s">
        <v>36</v>
      </c>
    </row>
    <row r="13" spans="2:5" x14ac:dyDescent="0.25">
      <c r="E13" s="149" t="s">
        <v>37</v>
      </c>
    </row>
    <row r="14" spans="2:5" x14ac:dyDescent="0.25">
      <c r="E14" s="149" t="s">
        <v>38</v>
      </c>
    </row>
    <row r="15" spans="2:5" x14ac:dyDescent="0.25">
      <c r="E15" s="149" t="s">
        <v>39</v>
      </c>
    </row>
    <row r="16" spans="2:5" x14ac:dyDescent="0.25">
      <c r="E16" s="149" t="s">
        <v>421</v>
      </c>
    </row>
    <row r="17" spans="5:5" x14ac:dyDescent="0.25">
      <c r="E17" s="149" t="s">
        <v>40</v>
      </c>
    </row>
    <row r="18" spans="5:5" x14ac:dyDescent="0.25">
      <c r="E18" s="149" t="s">
        <v>41</v>
      </c>
    </row>
    <row r="19" spans="5:5" x14ac:dyDescent="0.25">
      <c r="E19" s="149" t="s">
        <v>42</v>
      </c>
    </row>
    <row r="20" spans="5:5" x14ac:dyDescent="0.25">
      <c r="E20" s="149" t="s">
        <v>43</v>
      </c>
    </row>
    <row r="21" spans="5:5" x14ac:dyDescent="0.25">
      <c r="E21" s="149" t="s">
        <v>44</v>
      </c>
    </row>
    <row r="22" spans="5:5" x14ac:dyDescent="0.25">
      <c r="E22" s="149" t="s">
        <v>45</v>
      </c>
    </row>
    <row r="23" spans="5:5" x14ac:dyDescent="0.25">
      <c r="E23" s="149" t="s">
        <v>46</v>
      </c>
    </row>
    <row r="24" spans="5:5" x14ac:dyDescent="0.25">
      <c r="E24" s="149" t="s">
        <v>47</v>
      </c>
    </row>
    <row r="25" spans="5:5" x14ac:dyDescent="0.25">
      <c r="E25" s="149" t="s">
        <v>48</v>
      </c>
    </row>
    <row r="26" spans="5:5" x14ac:dyDescent="0.25">
      <c r="E26" s="149" t="s">
        <v>422</v>
      </c>
    </row>
    <row r="27" spans="5:5" x14ac:dyDescent="0.25">
      <c r="E27" s="149" t="s">
        <v>423</v>
      </c>
    </row>
    <row r="28" spans="5:5" x14ac:dyDescent="0.25">
      <c r="E28" s="149" t="s">
        <v>49</v>
      </c>
    </row>
    <row r="29" spans="5:5" x14ac:dyDescent="0.25">
      <c r="E29" s="149" t="s">
        <v>50</v>
      </c>
    </row>
    <row r="30" spans="5:5" x14ac:dyDescent="0.25">
      <c r="E30" s="149" t="s">
        <v>51</v>
      </c>
    </row>
    <row r="31" spans="5:5" x14ac:dyDescent="0.25">
      <c r="E31" s="149" t="s">
        <v>52</v>
      </c>
    </row>
    <row r="32" spans="5:5" x14ac:dyDescent="0.25">
      <c r="E32" s="149" t="s">
        <v>53</v>
      </c>
    </row>
    <row r="33" spans="5:5" x14ac:dyDescent="0.25">
      <c r="E33" s="149" t="s">
        <v>54</v>
      </c>
    </row>
    <row r="34" spans="5:5" x14ac:dyDescent="0.25">
      <c r="E34" s="149" t="s">
        <v>55</v>
      </c>
    </row>
    <row r="35" spans="5:5" x14ac:dyDescent="0.25">
      <c r="E35" s="149" t="s">
        <v>61</v>
      </c>
    </row>
    <row r="36" spans="5:5" x14ac:dyDescent="0.25">
      <c r="E36" s="149" t="s">
        <v>56</v>
      </c>
    </row>
    <row r="37" spans="5:5" x14ac:dyDescent="0.25">
      <c r="E37" s="149" t="s">
        <v>57</v>
      </c>
    </row>
    <row r="38" spans="5:5" x14ac:dyDescent="0.25">
      <c r="E38" s="149" t="s">
        <v>58</v>
      </c>
    </row>
    <row r="39" spans="5:5" x14ac:dyDescent="0.25">
      <c r="E39" s="149" t="s">
        <v>278</v>
      </c>
    </row>
    <row r="40" spans="5:5" x14ac:dyDescent="0.25">
      <c r="E40" s="149" t="s">
        <v>59</v>
      </c>
    </row>
    <row r="41" spans="5:5" x14ac:dyDescent="0.25">
      <c r="E41" s="149" t="s">
        <v>424</v>
      </c>
    </row>
    <row r="42" spans="5:5" x14ac:dyDescent="0.25">
      <c r="E42" s="149" t="s">
        <v>425</v>
      </c>
    </row>
    <row r="43" spans="5:5" x14ac:dyDescent="0.25">
      <c r="E43" s="149" t="s">
        <v>60</v>
      </c>
    </row>
    <row r="44" spans="5:5" x14ac:dyDescent="0.25">
      <c r="E44" s="149" t="s">
        <v>426</v>
      </c>
    </row>
    <row r="45" spans="5:5" x14ac:dyDescent="0.25">
      <c r="E45" s="149" t="s">
        <v>427</v>
      </c>
    </row>
    <row r="46" spans="5:5" x14ac:dyDescent="0.25">
      <c r="E46" s="149" t="s">
        <v>428</v>
      </c>
    </row>
    <row r="47" spans="5:5" x14ac:dyDescent="0.25">
      <c r="E47" s="149" t="s">
        <v>429</v>
      </c>
    </row>
  </sheetData>
  <sheetProtection algorithmName="SHA-512" hashValue="67RBemtoq2esOGdAyMdAb8lr+blYHTAcA/sUrNwIdZbW0vkTl+eSW20icunm7kL2Af6VFjwrK3S4jCEdJffllw==" saltValue="yw0pYIqmZMqFCcIUrh8cVw==" spinCount="100000" sheet="1" objects="1" scenarios="1"/>
  <dataValidations count="1">
    <dataValidation type="list" allowBlank="1" showInputMessage="1" showErrorMessage="1" sqref="B3" xr:uid="{00000000-0002-0000-0000-000000000000}">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4"/>
  <sheetViews>
    <sheetView zoomScale="85" zoomScaleNormal="85" workbookViewId="0">
      <selection activeCell="B13" sqref="B13"/>
    </sheetView>
  </sheetViews>
  <sheetFormatPr defaultColWidth="9.1796875" defaultRowHeight="12.5" x14ac:dyDescent="0.25"/>
  <cols>
    <col min="1" max="1" width="17.26953125" style="7" customWidth="1"/>
    <col min="2" max="2" width="74" style="7" customWidth="1"/>
    <col min="3" max="3" width="29" style="7" customWidth="1"/>
    <col min="4" max="16384" width="9.1796875" style="7"/>
  </cols>
  <sheetData>
    <row r="1" spans="1:3" ht="14" x14ac:dyDescent="0.3">
      <c r="B1" s="4" t="s">
        <v>64</v>
      </c>
    </row>
    <row r="2" spans="1:3" ht="13" thickBot="1" x14ac:dyDescent="0.3"/>
    <row r="3" spans="1:3" ht="58.5" thickBot="1" x14ac:dyDescent="0.3">
      <c r="A3" s="14" t="s">
        <v>65</v>
      </c>
      <c r="B3" s="15" t="s">
        <v>67</v>
      </c>
      <c r="C3" s="15" t="s">
        <v>66</v>
      </c>
    </row>
    <row r="4" spans="1:3" ht="60" customHeight="1" thickBot="1" x14ac:dyDescent="0.3">
      <c r="A4" s="17" t="s">
        <v>299</v>
      </c>
      <c r="B4" s="16" t="s">
        <v>68</v>
      </c>
      <c r="C4" s="16"/>
    </row>
  </sheetData>
  <sheetProtection algorithmName="SHA-512" hashValue="Z47v7j0UwAJ5bzuxEuajU3QwbSs7o5YXPF8aryg7HltiuKQnwMtgSN6FVZbd9dC0ZlhhoMLeWsUTy44hCm0rqg==" saltValue="BCT6HVa+hSXV8CCz75k/Nw==" spinCount="100000" sheet="1" objects="1" scenarios="1"/>
  <pageMargins left="0.7" right="0.7" top="0.75" bottom="0.75" header="0.3" footer="0.3"/>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748F-3065-4D61-B89B-08F617C617B2}">
  <sheetPr codeName="Sheet2"/>
  <dimension ref="A1:E63"/>
  <sheetViews>
    <sheetView topLeftCell="A14" zoomScale="85" zoomScaleNormal="85" workbookViewId="0">
      <selection activeCell="B3" sqref="B3"/>
    </sheetView>
  </sheetViews>
  <sheetFormatPr defaultColWidth="9.1796875" defaultRowHeight="12.5" x14ac:dyDescent="0.25"/>
  <cols>
    <col min="1" max="1" width="19.453125" style="77" customWidth="1"/>
    <col min="2" max="2" width="32.7265625" style="77" customWidth="1"/>
    <col min="3" max="16384" width="9.1796875" style="77"/>
  </cols>
  <sheetData>
    <row r="1" spans="1:5" ht="19.5" x14ac:dyDescent="0.25">
      <c r="A1" s="141" t="s">
        <v>365</v>
      </c>
    </row>
    <row r="2" spans="1:5" ht="19.5" x14ac:dyDescent="0.25">
      <c r="A2" s="141"/>
    </row>
    <row r="3" spans="1:5" ht="14.5" x14ac:dyDescent="0.25">
      <c r="A3" s="142" t="s">
        <v>366</v>
      </c>
    </row>
    <row r="4" spans="1:5" ht="14.5" x14ac:dyDescent="0.25">
      <c r="A4" s="143" t="s">
        <v>367</v>
      </c>
    </row>
    <row r="5" spans="1:5" ht="14.5" x14ac:dyDescent="0.25">
      <c r="A5" s="143" t="s">
        <v>368</v>
      </c>
    </row>
    <row r="6" spans="1:5" ht="14.5" x14ac:dyDescent="0.25">
      <c r="A6" s="143" t="s">
        <v>369</v>
      </c>
    </row>
    <row r="7" spans="1:5" ht="14.5" x14ac:dyDescent="0.25">
      <c r="A7" s="143" t="s">
        <v>370</v>
      </c>
    </row>
    <row r="8" spans="1:5" ht="14.5" x14ac:dyDescent="0.25">
      <c r="A8" s="144"/>
    </row>
    <row r="9" spans="1:5" x14ac:dyDescent="0.25">
      <c r="A9" s="145" t="s">
        <v>371</v>
      </c>
    </row>
    <row r="10" spans="1:5" x14ac:dyDescent="0.25">
      <c r="A10" s="145"/>
    </row>
    <row r="11" spans="1:5" ht="25.5" customHeight="1" x14ac:dyDescent="0.25">
      <c r="A11" s="146" t="s">
        <v>372</v>
      </c>
    </row>
    <row r="12" spans="1:5" ht="43.5" customHeight="1" x14ac:dyDescent="0.25">
      <c r="A12" s="142" t="s">
        <v>373</v>
      </c>
      <c r="D12" s="204" t="s">
        <v>374</v>
      </c>
      <c r="E12" s="204"/>
    </row>
    <row r="13" spans="1:5" ht="14.5" x14ac:dyDescent="0.25">
      <c r="A13" s="142" t="s">
        <v>375</v>
      </c>
    </row>
    <row r="14" spans="1:5" ht="14.5" x14ac:dyDescent="0.25">
      <c r="A14" s="142"/>
    </row>
    <row r="15" spans="1:5" ht="37.5" customHeight="1" x14ac:dyDescent="0.25">
      <c r="A15" s="146" t="s">
        <v>376</v>
      </c>
    </row>
    <row r="16" spans="1:5" ht="30.75" customHeight="1" x14ac:dyDescent="0.25">
      <c r="A16" s="144" t="s">
        <v>377</v>
      </c>
    </row>
    <row r="17" spans="1:1" ht="42" customHeight="1" x14ac:dyDescent="0.25">
      <c r="A17" s="144" t="s">
        <v>378</v>
      </c>
    </row>
    <row r="18" spans="1:1" ht="36" customHeight="1" x14ac:dyDescent="0.25">
      <c r="A18" s="144" t="s">
        <v>379</v>
      </c>
    </row>
    <row r="19" spans="1:1" ht="27.75" customHeight="1" x14ac:dyDescent="0.25">
      <c r="A19" s="146" t="s">
        <v>380</v>
      </c>
    </row>
    <row r="20" spans="1:1" s="144" customFormat="1" ht="24" customHeight="1" x14ac:dyDescent="0.25">
      <c r="A20" s="144" t="s">
        <v>381</v>
      </c>
    </row>
    <row r="21" spans="1:1" s="144" customFormat="1" ht="20.25" customHeight="1" x14ac:dyDescent="0.25">
      <c r="A21" s="144" t="s">
        <v>382</v>
      </c>
    </row>
    <row r="22" spans="1:1" s="144" customFormat="1" ht="25.5" customHeight="1" x14ac:dyDescent="0.25">
      <c r="A22" s="144" t="s">
        <v>383</v>
      </c>
    </row>
    <row r="23" spans="1:1" s="144" customFormat="1" ht="27" customHeight="1" x14ac:dyDescent="0.25">
      <c r="A23" s="144" t="s">
        <v>384</v>
      </c>
    </row>
    <row r="24" spans="1:1" s="144" customFormat="1" ht="14.5" x14ac:dyDescent="0.25"/>
    <row r="25" spans="1:1" s="144" customFormat="1" ht="14.5" x14ac:dyDescent="0.25">
      <c r="A25" s="144" t="s">
        <v>385</v>
      </c>
    </row>
    <row r="26" spans="1:1" s="144" customFormat="1" ht="14.5" x14ac:dyDescent="0.25"/>
    <row r="27" spans="1:1" s="144" customFormat="1" ht="14.5" x14ac:dyDescent="0.25">
      <c r="A27" s="147" t="s">
        <v>386</v>
      </c>
    </row>
    <row r="28" spans="1:1" s="144" customFormat="1" ht="29.25" customHeight="1" x14ac:dyDescent="0.25">
      <c r="A28" s="144" t="s">
        <v>387</v>
      </c>
    </row>
    <row r="29" spans="1:1" s="144" customFormat="1" ht="29.25" customHeight="1" x14ac:dyDescent="0.25">
      <c r="A29" s="144" t="s">
        <v>388</v>
      </c>
    </row>
    <row r="30" spans="1:1" s="144" customFormat="1" ht="23.25" customHeight="1" x14ac:dyDescent="0.25">
      <c r="A30" s="144" t="s">
        <v>389</v>
      </c>
    </row>
    <row r="31" spans="1:1" s="144" customFormat="1" ht="29.25" customHeight="1" x14ac:dyDescent="0.25">
      <c r="A31" s="144" t="s">
        <v>390</v>
      </c>
    </row>
    <row r="32" spans="1:1" s="144" customFormat="1" ht="29.25" customHeight="1" x14ac:dyDescent="0.25">
      <c r="A32" s="144" t="s">
        <v>391</v>
      </c>
    </row>
    <row r="33" spans="1:2" s="144" customFormat="1" ht="29.25" customHeight="1" x14ac:dyDescent="0.25">
      <c r="B33" s="144" t="s">
        <v>392</v>
      </c>
    </row>
    <row r="34" spans="1:2" s="144" customFormat="1" ht="29.25" customHeight="1" x14ac:dyDescent="0.25">
      <c r="B34" s="144" t="s">
        <v>393</v>
      </c>
    </row>
    <row r="35" spans="1:2" s="144" customFormat="1" ht="29.25" customHeight="1" x14ac:dyDescent="0.25">
      <c r="A35" s="144" t="s">
        <v>394</v>
      </c>
    </row>
    <row r="36" spans="1:2" s="144" customFormat="1" ht="29.25" customHeight="1" x14ac:dyDescent="0.25">
      <c r="A36" s="144" t="s">
        <v>395</v>
      </c>
    </row>
    <row r="37" spans="1:2" s="144" customFormat="1" ht="29.25" customHeight="1" x14ac:dyDescent="0.25">
      <c r="A37" s="144" t="s">
        <v>396</v>
      </c>
    </row>
    <row r="38" spans="1:2" s="144" customFormat="1" ht="29.25" customHeight="1" x14ac:dyDescent="0.25">
      <c r="A38" s="144" t="s">
        <v>397</v>
      </c>
    </row>
    <row r="39" spans="1:2" ht="19.5" customHeight="1" x14ac:dyDescent="0.25">
      <c r="A39" s="148" t="s">
        <v>398</v>
      </c>
    </row>
    <row r="41" spans="1:2" ht="14.5" x14ac:dyDescent="0.25">
      <c r="A41" s="147" t="s">
        <v>399</v>
      </c>
    </row>
    <row r="42" spans="1:2" s="144" customFormat="1" ht="29.25" customHeight="1" x14ac:dyDescent="0.25">
      <c r="A42" s="144" t="s">
        <v>400</v>
      </c>
    </row>
    <row r="43" spans="1:2" s="144" customFormat="1" ht="29.25" customHeight="1" x14ac:dyDescent="0.25">
      <c r="A43" s="144" t="s">
        <v>401</v>
      </c>
    </row>
    <row r="44" spans="1:2" s="144" customFormat="1" ht="29.25" customHeight="1" x14ac:dyDescent="0.25">
      <c r="A44" s="144" t="s">
        <v>402</v>
      </c>
    </row>
    <row r="45" spans="1:2" s="144" customFormat="1" ht="29.25" customHeight="1" x14ac:dyDescent="0.25">
      <c r="B45" s="144" t="s">
        <v>403</v>
      </c>
    </row>
    <row r="46" spans="1:2" s="144" customFormat="1" ht="29.25" customHeight="1" x14ac:dyDescent="0.25">
      <c r="A46" s="144" t="s">
        <v>404</v>
      </c>
    </row>
    <row r="47" spans="1:2" s="144" customFormat="1" ht="29.25" customHeight="1" x14ac:dyDescent="0.25">
      <c r="A47" s="144" t="s">
        <v>405</v>
      </c>
    </row>
    <row r="48" spans="1:2" s="144" customFormat="1" ht="29.25" customHeight="1" x14ac:dyDescent="0.25">
      <c r="A48" s="144" t="s">
        <v>406</v>
      </c>
    </row>
    <row r="49" spans="1:2" s="144" customFormat="1" ht="29.25" customHeight="1" x14ac:dyDescent="0.25">
      <c r="B49" s="144" t="s">
        <v>407</v>
      </c>
    </row>
    <row r="50" spans="1:2" s="144" customFormat="1" ht="29.25" customHeight="1" x14ac:dyDescent="0.25"/>
    <row r="51" spans="1:2" ht="33" customHeight="1" x14ac:dyDescent="0.25">
      <c r="A51" s="146" t="s">
        <v>408</v>
      </c>
    </row>
    <row r="52" spans="1:2" s="144" customFormat="1" ht="29.25" customHeight="1" x14ac:dyDescent="0.25">
      <c r="A52" s="144" t="s">
        <v>409</v>
      </c>
    </row>
    <row r="53" spans="1:2" s="144" customFormat="1" ht="29.25" customHeight="1" x14ac:dyDescent="0.25">
      <c r="A53" s="144" t="s">
        <v>410</v>
      </c>
    </row>
    <row r="54" spans="1:2" s="144" customFormat="1" ht="29.25" customHeight="1" x14ac:dyDescent="0.25">
      <c r="A54" s="144" t="s">
        <v>411</v>
      </c>
    </row>
    <row r="55" spans="1:2" s="144" customFormat="1" ht="29.25" customHeight="1" x14ac:dyDescent="0.25">
      <c r="A55" s="144" t="s">
        <v>412</v>
      </c>
    </row>
    <row r="56" spans="1:2" s="144" customFormat="1" ht="29.25" customHeight="1" x14ac:dyDescent="0.25">
      <c r="A56" s="144" t="s">
        <v>413</v>
      </c>
    </row>
    <row r="57" spans="1:2" s="144" customFormat="1" ht="29.25" customHeight="1" x14ac:dyDescent="0.25">
      <c r="B57" s="144" t="s">
        <v>414</v>
      </c>
    </row>
    <row r="58" spans="1:2" s="144" customFormat="1" ht="29.25" customHeight="1" x14ac:dyDescent="0.25">
      <c r="B58" s="144" t="s">
        <v>415</v>
      </c>
    </row>
    <row r="59" spans="1:2" s="144" customFormat="1" ht="29.25" customHeight="1" x14ac:dyDescent="0.25">
      <c r="B59" s="144" t="s">
        <v>416</v>
      </c>
    </row>
    <row r="60" spans="1:2" s="144" customFormat="1" ht="29.25" customHeight="1" x14ac:dyDescent="0.25">
      <c r="A60" s="144" t="s">
        <v>417</v>
      </c>
    </row>
    <row r="61" spans="1:2" s="144" customFormat="1" ht="29.25" customHeight="1" x14ac:dyDescent="0.25"/>
    <row r="62" spans="1:2" s="144" customFormat="1" ht="29.25" customHeight="1" x14ac:dyDescent="0.25"/>
    <row r="63" spans="1:2" s="144" customFormat="1" ht="29.25" customHeight="1" x14ac:dyDescent="0.25"/>
  </sheetData>
  <sheetProtection algorithmName="SHA-512" hashValue="CpOVJzLMAwSHQP4ahdGA/fwl11cqv/uPW5BxVh9YKyxf35y8OEm3Y2UKKhbtWvdvbBdhfvOu7Sf8XYo5lzCXrw==" saltValue="Y+EpT0SD5R+u6HNILyE7QQ==" spinCount="100000" sheet="1" objects="1" scenarios="1"/>
  <mergeCells count="1">
    <mergeCell ref="D12:E12"/>
  </mergeCells>
  <hyperlinks>
    <hyperlink ref="A9" r:id="rId1" display="mailto:PMRIndicators@oecd.org" xr:uid="{DDCDAC3E-16A4-4853-9B99-D7AF72C6FC4B}"/>
  </hyperlinks>
  <pageMargins left="0.7" right="0.7" top="0.75" bottom="0.75" header="0.3" footer="0.3"/>
  <pageSetup orientation="portrait" horizontalDpi="4294967293" verticalDpi="0"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V300"/>
  <sheetViews>
    <sheetView tabSelected="1" zoomScale="85" zoomScaleNormal="85" workbookViewId="0">
      <pane xSplit="8" ySplit="4" topLeftCell="I5" activePane="bottomRight" state="frozen"/>
      <selection pane="topRight" activeCell="I1" sqref="I1"/>
      <selection pane="bottomLeft" activeCell="A5" sqref="A5"/>
      <selection pane="bottomRight" activeCell="D1" sqref="D1"/>
    </sheetView>
  </sheetViews>
  <sheetFormatPr defaultRowHeight="12.5" x14ac:dyDescent="0.25"/>
  <cols>
    <col min="1" max="1" width="10.453125" style="76" hidden="1" customWidth="1"/>
    <col min="2" max="2" width="5.81640625" style="76" hidden="1" customWidth="1"/>
    <col min="3" max="3" width="10.453125" style="76" hidden="1" customWidth="1"/>
    <col min="4" max="4" width="4.453125" style="11" customWidth="1"/>
    <col min="5" max="7" width="3.7265625" style="11" customWidth="1"/>
    <col min="8" max="8" width="48.54296875" style="11" customWidth="1"/>
    <col min="9" max="9" width="49.7265625" style="19" customWidth="1"/>
    <col min="10" max="10" width="17.1796875" style="19" hidden="1" customWidth="1"/>
    <col min="11" max="11" width="22.7265625" style="19" hidden="1" customWidth="1"/>
    <col min="12" max="12" width="20.26953125" style="19" hidden="1" customWidth="1"/>
    <col min="13" max="13" width="19.7265625" style="20" hidden="1" customWidth="1"/>
    <col min="14" max="14" width="24.26953125" style="19" hidden="1" customWidth="1"/>
    <col min="15" max="15" width="48.81640625" style="19" hidden="1" customWidth="1"/>
    <col min="16" max="16" width="26.7265625" style="19" hidden="1" customWidth="1"/>
    <col min="17" max="21" width="19.1796875" style="19" hidden="1" customWidth="1"/>
    <col min="22" max="22" width="72.7265625" style="19" hidden="1" customWidth="1"/>
    <col min="23" max="23" width="40.7265625" style="19" hidden="1" customWidth="1"/>
    <col min="24" max="24" width="14.54296875" style="19" hidden="1" customWidth="1"/>
    <col min="25" max="25" width="10.81640625" style="21" hidden="1" customWidth="1"/>
    <col min="26" max="26" width="9.7265625" style="11" hidden="1" customWidth="1"/>
    <col min="27" max="27" width="9.54296875" style="11" hidden="1" customWidth="1"/>
    <col min="28" max="28" width="72.6328125" style="11" customWidth="1"/>
    <col min="29" max="29" width="40.6328125" style="11" customWidth="1"/>
    <col min="30" max="30" width="11.54296875" style="11" hidden="1" customWidth="1"/>
    <col min="31" max="31" width="13" style="11" hidden="1" customWidth="1"/>
    <col min="32" max="32" width="12" style="11" hidden="1" customWidth="1"/>
    <col min="33" max="33" width="12.81640625" style="11" hidden="1" customWidth="1"/>
    <col min="34" max="34" width="21" style="11" hidden="1" customWidth="1"/>
    <col min="35" max="35" width="11.54296875" style="11" hidden="1" customWidth="1"/>
    <col min="36" max="36" width="13" style="11" hidden="1" customWidth="1"/>
    <col min="37" max="37" width="8.54296875" style="11" hidden="1" customWidth="1"/>
    <col min="38" max="38" width="72.7265625" style="11" hidden="1" customWidth="1"/>
    <col min="39" max="39" width="40.7265625" style="11" hidden="1" customWidth="1"/>
    <col min="40" max="40" width="11.54296875" style="11" hidden="1" customWidth="1"/>
    <col min="41" max="41" width="9.1796875" style="11" hidden="1" customWidth="1"/>
    <col min="42" max="42" width="10.26953125" style="11" hidden="1" customWidth="1"/>
    <col min="43" max="43" width="18.453125" style="11" hidden="1" customWidth="1"/>
    <col min="44" max="48" width="9.1796875" style="48" hidden="1" customWidth="1"/>
    <col min="49" max="243" width="9.1796875" style="11"/>
    <col min="244" max="246" width="9.1796875" style="11" customWidth="1"/>
    <col min="247" max="249" width="4.54296875" style="11" customWidth="1"/>
    <col min="250" max="250" width="9.1796875" style="11" customWidth="1"/>
    <col min="251" max="254" width="3.7265625" style="11" customWidth="1"/>
    <col min="255" max="255" width="60.54296875" style="11" customWidth="1"/>
    <col min="256" max="256" width="9.54296875" style="11" customWidth="1"/>
    <col min="257" max="258" width="7.7265625" style="11" customWidth="1"/>
    <col min="259" max="259" width="29.7265625" style="11" customWidth="1"/>
    <col min="260" max="260" width="8.453125" style="11" customWidth="1"/>
    <col min="261" max="261" width="31.7265625" style="11" customWidth="1"/>
    <col min="262" max="264" width="9.1796875" style="11"/>
    <col min="265" max="265" width="9.1796875" style="11" customWidth="1"/>
    <col min="266" max="499" width="9.1796875" style="11"/>
    <col min="500" max="502" width="9.1796875" style="11" customWidth="1"/>
    <col min="503" max="505" width="4.54296875" style="11" customWidth="1"/>
    <col min="506" max="506" width="9.1796875" style="11" customWidth="1"/>
    <col min="507" max="510" width="3.7265625" style="11" customWidth="1"/>
    <col min="511" max="511" width="60.54296875" style="11" customWidth="1"/>
    <col min="512" max="512" width="9.54296875" style="11" customWidth="1"/>
    <col min="513" max="514" width="7.7265625" style="11" customWidth="1"/>
    <col min="515" max="515" width="29.7265625" style="11" customWidth="1"/>
    <col min="516" max="516" width="8.453125" style="11" customWidth="1"/>
    <col min="517" max="517" width="31.7265625" style="11" customWidth="1"/>
    <col min="518" max="520" width="9.1796875" style="11"/>
    <col min="521" max="521" width="9.1796875" style="11" customWidth="1"/>
    <col min="522" max="755" width="9.1796875" style="11"/>
    <col min="756" max="758" width="9.1796875" style="11" customWidth="1"/>
    <col min="759" max="761" width="4.54296875" style="11" customWidth="1"/>
    <col min="762" max="762" width="9.1796875" style="11" customWidth="1"/>
    <col min="763" max="766" width="3.7265625" style="11" customWidth="1"/>
    <col min="767" max="767" width="60.54296875" style="11" customWidth="1"/>
    <col min="768" max="768" width="9.54296875" style="11" customWidth="1"/>
    <col min="769" max="770" width="7.7265625" style="11" customWidth="1"/>
    <col min="771" max="771" width="29.7265625" style="11" customWidth="1"/>
    <col min="772" max="772" width="8.453125" style="11" customWidth="1"/>
    <col min="773" max="773" width="31.7265625" style="11" customWidth="1"/>
    <col min="774" max="776" width="9.1796875" style="11"/>
    <col min="777" max="777" width="9.1796875" style="11" customWidth="1"/>
    <col min="778" max="1011" width="9.1796875" style="11"/>
    <col min="1012" max="1014" width="9.1796875" style="11" customWidth="1"/>
    <col min="1015" max="1017" width="4.54296875" style="11" customWidth="1"/>
    <col min="1018" max="1018" width="9.1796875" style="11" customWidth="1"/>
    <col min="1019" max="1022" width="3.7265625" style="11" customWidth="1"/>
    <col min="1023" max="1023" width="60.54296875" style="11" customWidth="1"/>
    <col min="1024" max="1024" width="9.54296875" style="11" customWidth="1"/>
    <col min="1025" max="1026" width="7.7265625" style="11" customWidth="1"/>
    <col min="1027" max="1027" width="29.7265625" style="11" customWidth="1"/>
    <col min="1028" max="1028" width="8.453125" style="11" customWidth="1"/>
    <col min="1029" max="1029" width="31.7265625" style="11" customWidth="1"/>
    <col min="1030" max="1032" width="9.1796875" style="11"/>
    <col min="1033" max="1033" width="9.1796875" style="11" customWidth="1"/>
    <col min="1034" max="1267" width="9.1796875" style="11"/>
    <col min="1268" max="1270" width="9.1796875" style="11" customWidth="1"/>
    <col min="1271" max="1273" width="4.54296875" style="11" customWidth="1"/>
    <col min="1274" max="1274" width="9.1796875" style="11" customWidth="1"/>
    <col min="1275" max="1278" width="3.7265625" style="11" customWidth="1"/>
    <col min="1279" max="1279" width="60.54296875" style="11" customWidth="1"/>
    <col min="1280" max="1280" width="9.54296875" style="11" customWidth="1"/>
    <col min="1281" max="1282" width="7.7265625" style="11" customWidth="1"/>
    <col min="1283" max="1283" width="29.7265625" style="11" customWidth="1"/>
    <col min="1284" max="1284" width="8.453125" style="11" customWidth="1"/>
    <col min="1285" max="1285" width="31.7265625" style="11" customWidth="1"/>
    <col min="1286" max="1288" width="9.1796875" style="11"/>
    <col min="1289" max="1289" width="9.1796875" style="11" customWidth="1"/>
    <col min="1290" max="1523" width="9.1796875" style="11"/>
    <col min="1524" max="1526" width="9.1796875" style="11" customWidth="1"/>
    <col min="1527" max="1529" width="4.54296875" style="11" customWidth="1"/>
    <col min="1530" max="1530" width="9.1796875" style="11" customWidth="1"/>
    <col min="1531" max="1534" width="3.7265625" style="11" customWidth="1"/>
    <col min="1535" max="1535" width="60.54296875" style="11" customWidth="1"/>
    <col min="1536" max="1536" width="9.54296875" style="11" customWidth="1"/>
    <col min="1537" max="1538" width="7.7265625" style="11" customWidth="1"/>
    <col min="1539" max="1539" width="29.7265625" style="11" customWidth="1"/>
    <col min="1540" max="1540" width="8.453125" style="11" customWidth="1"/>
    <col min="1541" max="1541" width="31.7265625" style="11" customWidth="1"/>
    <col min="1542" max="1544" width="9.1796875" style="11"/>
    <col min="1545" max="1545" width="9.1796875" style="11" customWidth="1"/>
    <col min="1546" max="1779" width="9.1796875" style="11"/>
    <col min="1780" max="1782" width="9.1796875" style="11" customWidth="1"/>
    <col min="1783" max="1785" width="4.54296875" style="11" customWidth="1"/>
    <col min="1786" max="1786" width="9.1796875" style="11" customWidth="1"/>
    <col min="1787" max="1790" width="3.7265625" style="11" customWidth="1"/>
    <col min="1791" max="1791" width="60.54296875" style="11" customWidth="1"/>
    <col min="1792" max="1792" width="9.54296875" style="11" customWidth="1"/>
    <col min="1793" max="1794" width="7.7265625" style="11" customWidth="1"/>
    <col min="1795" max="1795" width="29.7265625" style="11" customWidth="1"/>
    <col min="1796" max="1796" width="8.453125" style="11" customWidth="1"/>
    <col min="1797" max="1797" width="31.7265625" style="11" customWidth="1"/>
    <col min="1798" max="1800" width="9.1796875" style="11"/>
    <col min="1801" max="1801" width="9.1796875" style="11" customWidth="1"/>
    <col min="1802" max="2035" width="9.1796875" style="11"/>
    <col min="2036" max="2038" width="9.1796875" style="11" customWidth="1"/>
    <col min="2039" max="2041" width="4.54296875" style="11" customWidth="1"/>
    <col min="2042" max="2042" width="9.1796875" style="11" customWidth="1"/>
    <col min="2043" max="2046" width="3.7265625" style="11" customWidth="1"/>
    <col min="2047" max="2047" width="60.54296875" style="11" customWidth="1"/>
    <col min="2048" max="2048" width="9.54296875" style="11" customWidth="1"/>
    <col min="2049" max="2050" width="7.7265625" style="11" customWidth="1"/>
    <col min="2051" max="2051" width="29.7265625" style="11" customWidth="1"/>
    <col min="2052" max="2052" width="8.453125" style="11" customWidth="1"/>
    <col min="2053" max="2053" width="31.7265625" style="11" customWidth="1"/>
    <col min="2054" max="2056" width="9.1796875" style="11"/>
    <col min="2057" max="2057" width="9.1796875" style="11" customWidth="1"/>
    <col min="2058" max="2291" width="9.1796875" style="11"/>
    <col min="2292" max="2294" width="9.1796875" style="11" customWidth="1"/>
    <col min="2295" max="2297" width="4.54296875" style="11" customWidth="1"/>
    <col min="2298" max="2298" width="9.1796875" style="11" customWidth="1"/>
    <col min="2299" max="2302" width="3.7265625" style="11" customWidth="1"/>
    <col min="2303" max="2303" width="60.54296875" style="11" customWidth="1"/>
    <col min="2304" max="2304" width="9.54296875" style="11" customWidth="1"/>
    <col min="2305" max="2306" width="7.7265625" style="11" customWidth="1"/>
    <col min="2307" max="2307" width="29.7265625" style="11" customWidth="1"/>
    <col min="2308" max="2308" width="8.453125" style="11" customWidth="1"/>
    <col min="2309" max="2309" width="31.7265625" style="11" customWidth="1"/>
    <col min="2310" max="2312" width="9.1796875" style="11"/>
    <col min="2313" max="2313" width="9.1796875" style="11" customWidth="1"/>
    <col min="2314" max="2547" width="9.1796875" style="11"/>
    <col min="2548" max="2550" width="9.1796875" style="11" customWidth="1"/>
    <col min="2551" max="2553" width="4.54296875" style="11" customWidth="1"/>
    <col min="2554" max="2554" width="9.1796875" style="11" customWidth="1"/>
    <col min="2555" max="2558" width="3.7265625" style="11" customWidth="1"/>
    <col min="2559" max="2559" width="60.54296875" style="11" customWidth="1"/>
    <col min="2560" max="2560" width="9.54296875" style="11" customWidth="1"/>
    <col min="2561" max="2562" width="7.7265625" style="11" customWidth="1"/>
    <col min="2563" max="2563" width="29.7265625" style="11" customWidth="1"/>
    <col min="2564" max="2564" width="8.453125" style="11" customWidth="1"/>
    <col min="2565" max="2565" width="31.7265625" style="11" customWidth="1"/>
    <col min="2566" max="2568" width="9.1796875" style="11"/>
    <col min="2569" max="2569" width="9.1796875" style="11" customWidth="1"/>
    <col min="2570" max="2803" width="9.1796875" style="11"/>
    <col min="2804" max="2806" width="9.1796875" style="11" customWidth="1"/>
    <col min="2807" max="2809" width="4.54296875" style="11" customWidth="1"/>
    <col min="2810" max="2810" width="9.1796875" style="11" customWidth="1"/>
    <col min="2811" max="2814" width="3.7265625" style="11" customWidth="1"/>
    <col min="2815" max="2815" width="60.54296875" style="11" customWidth="1"/>
    <col min="2816" max="2816" width="9.54296875" style="11" customWidth="1"/>
    <col min="2817" max="2818" width="7.7265625" style="11" customWidth="1"/>
    <col min="2819" max="2819" width="29.7265625" style="11" customWidth="1"/>
    <col min="2820" max="2820" width="8.453125" style="11" customWidth="1"/>
    <col min="2821" max="2821" width="31.7265625" style="11" customWidth="1"/>
    <col min="2822" max="2824" width="9.1796875" style="11"/>
    <col min="2825" max="2825" width="9.1796875" style="11" customWidth="1"/>
    <col min="2826" max="3059" width="9.1796875" style="11"/>
    <col min="3060" max="3062" width="9.1796875" style="11" customWidth="1"/>
    <col min="3063" max="3065" width="4.54296875" style="11" customWidth="1"/>
    <col min="3066" max="3066" width="9.1796875" style="11" customWidth="1"/>
    <col min="3067" max="3070" width="3.7265625" style="11" customWidth="1"/>
    <col min="3071" max="3071" width="60.54296875" style="11" customWidth="1"/>
    <col min="3072" max="3072" width="9.54296875" style="11" customWidth="1"/>
    <col min="3073" max="3074" width="7.7265625" style="11" customWidth="1"/>
    <col min="3075" max="3075" width="29.7265625" style="11" customWidth="1"/>
    <col min="3076" max="3076" width="8.453125" style="11" customWidth="1"/>
    <col min="3077" max="3077" width="31.7265625" style="11" customWidth="1"/>
    <col min="3078" max="3080" width="9.1796875" style="11"/>
    <col min="3081" max="3081" width="9.1796875" style="11" customWidth="1"/>
    <col min="3082" max="3315" width="9.1796875" style="11"/>
    <col min="3316" max="3318" width="9.1796875" style="11" customWidth="1"/>
    <col min="3319" max="3321" width="4.54296875" style="11" customWidth="1"/>
    <col min="3322" max="3322" width="9.1796875" style="11" customWidth="1"/>
    <col min="3323" max="3326" width="3.7265625" style="11" customWidth="1"/>
    <col min="3327" max="3327" width="60.54296875" style="11" customWidth="1"/>
    <col min="3328" max="3328" width="9.54296875" style="11" customWidth="1"/>
    <col min="3329" max="3330" width="7.7265625" style="11" customWidth="1"/>
    <col min="3331" max="3331" width="29.7265625" style="11" customWidth="1"/>
    <col min="3332" max="3332" width="8.453125" style="11" customWidth="1"/>
    <col min="3333" max="3333" width="31.7265625" style="11" customWidth="1"/>
    <col min="3334" max="3336" width="9.1796875" style="11"/>
    <col min="3337" max="3337" width="9.1796875" style="11" customWidth="1"/>
    <col min="3338" max="3571" width="9.1796875" style="11"/>
    <col min="3572" max="3574" width="9.1796875" style="11" customWidth="1"/>
    <col min="3575" max="3577" width="4.54296875" style="11" customWidth="1"/>
    <col min="3578" max="3578" width="9.1796875" style="11" customWidth="1"/>
    <col min="3579" max="3582" width="3.7265625" style="11" customWidth="1"/>
    <col min="3583" max="3583" width="60.54296875" style="11" customWidth="1"/>
    <col min="3584" max="3584" width="9.54296875" style="11" customWidth="1"/>
    <col min="3585" max="3586" width="7.7265625" style="11" customWidth="1"/>
    <col min="3587" max="3587" width="29.7265625" style="11" customWidth="1"/>
    <col min="3588" max="3588" width="8.453125" style="11" customWidth="1"/>
    <col min="3589" max="3589" width="31.7265625" style="11" customWidth="1"/>
    <col min="3590" max="3592" width="9.1796875" style="11"/>
    <col min="3593" max="3593" width="9.1796875" style="11" customWidth="1"/>
    <col min="3594" max="3827" width="9.1796875" style="11"/>
    <col min="3828" max="3830" width="9.1796875" style="11" customWidth="1"/>
    <col min="3831" max="3833" width="4.54296875" style="11" customWidth="1"/>
    <col min="3834" max="3834" width="9.1796875" style="11" customWidth="1"/>
    <col min="3835" max="3838" width="3.7265625" style="11" customWidth="1"/>
    <col min="3839" max="3839" width="60.54296875" style="11" customWidth="1"/>
    <col min="3840" max="3840" width="9.54296875" style="11" customWidth="1"/>
    <col min="3841" max="3842" width="7.7265625" style="11" customWidth="1"/>
    <col min="3843" max="3843" width="29.7265625" style="11" customWidth="1"/>
    <col min="3844" max="3844" width="8.453125" style="11" customWidth="1"/>
    <col min="3845" max="3845" width="31.7265625" style="11" customWidth="1"/>
    <col min="3846" max="3848" width="9.1796875" style="11"/>
    <col min="3849" max="3849" width="9.1796875" style="11" customWidth="1"/>
    <col min="3850" max="4083" width="9.1796875" style="11"/>
    <col min="4084" max="4086" width="9.1796875" style="11" customWidth="1"/>
    <col min="4087" max="4089" width="4.54296875" style="11" customWidth="1"/>
    <col min="4090" max="4090" width="9.1796875" style="11" customWidth="1"/>
    <col min="4091" max="4094" width="3.7265625" style="11" customWidth="1"/>
    <col min="4095" max="4095" width="60.54296875" style="11" customWidth="1"/>
    <col min="4096" max="4096" width="9.54296875" style="11" customWidth="1"/>
    <col min="4097" max="4098" width="7.7265625" style="11" customWidth="1"/>
    <col min="4099" max="4099" width="29.7265625" style="11" customWidth="1"/>
    <col min="4100" max="4100" width="8.453125" style="11" customWidth="1"/>
    <col min="4101" max="4101" width="31.7265625" style="11" customWidth="1"/>
    <col min="4102" max="4104" width="9.1796875" style="11"/>
    <col min="4105" max="4105" width="9.1796875" style="11" customWidth="1"/>
    <col min="4106" max="4339" width="9.1796875" style="11"/>
    <col min="4340" max="4342" width="9.1796875" style="11" customWidth="1"/>
    <col min="4343" max="4345" width="4.54296875" style="11" customWidth="1"/>
    <col min="4346" max="4346" width="9.1796875" style="11" customWidth="1"/>
    <col min="4347" max="4350" width="3.7265625" style="11" customWidth="1"/>
    <col min="4351" max="4351" width="60.54296875" style="11" customWidth="1"/>
    <col min="4352" max="4352" width="9.54296875" style="11" customWidth="1"/>
    <col min="4353" max="4354" width="7.7265625" style="11" customWidth="1"/>
    <col min="4355" max="4355" width="29.7265625" style="11" customWidth="1"/>
    <col min="4356" max="4356" width="8.453125" style="11" customWidth="1"/>
    <col min="4357" max="4357" width="31.7265625" style="11" customWidth="1"/>
    <col min="4358" max="4360" width="9.1796875" style="11"/>
    <col min="4361" max="4361" width="9.1796875" style="11" customWidth="1"/>
    <col min="4362" max="4595" width="9.1796875" style="11"/>
    <col min="4596" max="4598" width="9.1796875" style="11" customWidth="1"/>
    <col min="4599" max="4601" width="4.54296875" style="11" customWidth="1"/>
    <col min="4602" max="4602" width="9.1796875" style="11" customWidth="1"/>
    <col min="4603" max="4606" width="3.7265625" style="11" customWidth="1"/>
    <col min="4607" max="4607" width="60.54296875" style="11" customWidth="1"/>
    <col min="4608" max="4608" width="9.54296875" style="11" customWidth="1"/>
    <col min="4609" max="4610" width="7.7265625" style="11" customWidth="1"/>
    <col min="4611" max="4611" width="29.7265625" style="11" customWidth="1"/>
    <col min="4612" max="4612" width="8.453125" style="11" customWidth="1"/>
    <col min="4613" max="4613" width="31.7265625" style="11" customWidth="1"/>
    <col min="4614" max="4616" width="9.1796875" style="11"/>
    <col min="4617" max="4617" width="9.1796875" style="11" customWidth="1"/>
    <col min="4618" max="4851" width="9.1796875" style="11"/>
    <col min="4852" max="4854" width="9.1796875" style="11" customWidth="1"/>
    <col min="4855" max="4857" width="4.54296875" style="11" customWidth="1"/>
    <col min="4858" max="4858" width="9.1796875" style="11" customWidth="1"/>
    <col min="4859" max="4862" width="3.7265625" style="11" customWidth="1"/>
    <col min="4863" max="4863" width="60.54296875" style="11" customWidth="1"/>
    <col min="4864" max="4864" width="9.54296875" style="11" customWidth="1"/>
    <col min="4865" max="4866" width="7.7265625" style="11" customWidth="1"/>
    <col min="4867" max="4867" width="29.7265625" style="11" customWidth="1"/>
    <col min="4868" max="4868" width="8.453125" style="11" customWidth="1"/>
    <col min="4869" max="4869" width="31.7265625" style="11" customWidth="1"/>
    <col min="4870" max="4872" width="9.1796875" style="11"/>
    <col min="4873" max="4873" width="9.1796875" style="11" customWidth="1"/>
    <col min="4874" max="5107" width="9.1796875" style="11"/>
    <col min="5108" max="5110" width="9.1796875" style="11" customWidth="1"/>
    <col min="5111" max="5113" width="4.54296875" style="11" customWidth="1"/>
    <col min="5114" max="5114" width="9.1796875" style="11" customWidth="1"/>
    <col min="5115" max="5118" width="3.7265625" style="11" customWidth="1"/>
    <col min="5119" max="5119" width="60.54296875" style="11" customWidth="1"/>
    <col min="5120" max="5120" width="9.54296875" style="11" customWidth="1"/>
    <col min="5121" max="5122" width="7.7265625" style="11" customWidth="1"/>
    <col min="5123" max="5123" width="29.7265625" style="11" customWidth="1"/>
    <col min="5124" max="5124" width="8.453125" style="11" customWidth="1"/>
    <col min="5125" max="5125" width="31.7265625" style="11" customWidth="1"/>
    <col min="5126" max="5128" width="9.1796875" style="11"/>
    <col min="5129" max="5129" width="9.1796875" style="11" customWidth="1"/>
    <col min="5130" max="5363" width="9.1796875" style="11"/>
    <col min="5364" max="5366" width="9.1796875" style="11" customWidth="1"/>
    <col min="5367" max="5369" width="4.54296875" style="11" customWidth="1"/>
    <col min="5370" max="5370" width="9.1796875" style="11" customWidth="1"/>
    <col min="5371" max="5374" width="3.7265625" style="11" customWidth="1"/>
    <col min="5375" max="5375" width="60.54296875" style="11" customWidth="1"/>
    <col min="5376" max="5376" width="9.54296875" style="11" customWidth="1"/>
    <col min="5377" max="5378" width="7.7265625" style="11" customWidth="1"/>
    <col min="5379" max="5379" width="29.7265625" style="11" customWidth="1"/>
    <col min="5380" max="5380" width="8.453125" style="11" customWidth="1"/>
    <col min="5381" max="5381" width="31.7265625" style="11" customWidth="1"/>
    <col min="5382" max="5384" width="9.1796875" style="11"/>
    <col min="5385" max="5385" width="9.1796875" style="11" customWidth="1"/>
    <col min="5386" max="5619" width="9.1796875" style="11"/>
    <col min="5620" max="5622" width="9.1796875" style="11" customWidth="1"/>
    <col min="5623" max="5625" width="4.54296875" style="11" customWidth="1"/>
    <col min="5626" max="5626" width="9.1796875" style="11" customWidth="1"/>
    <col min="5627" max="5630" width="3.7265625" style="11" customWidth="1"/>
    <col min="5631" max="5631" width="60.54296875" style="11" customWidth="1"/>
    <col min="5632" max="5632" width="9.54296875" style="11" customWidth="1"/>
    <col min="5633" max="5634" width="7.7265625" style="11" customWidth="1"/>
    <col min="5635" max="5635" width="29.7265625" style="11" customWidth="1"/>
    <col min="5636" max="5636" width="8.453125" style="11" customWidth="1"/>
    <col min="5637" max="5637" width="31.7265625" style="11" customWidth="1"/>
    <col min="5638" max="5640" width="9.1796875" style="11"/>
    <col min="5641" max="5641" width="9.1796875" style="11" customWidth="1"/>
    <col min="5642" max="5875" width="9.1796875" style="11"/>
    <col min="5876" max="5878" width="9.1796875" style="11" customWidth="1"/>
    <col min="5879" max="5881" width="4.54296875" style="11" customWidth="1"/>
    <col min="5882" max="5882" width="9.1796875" style="11" customWidth="1"/>
    <col min="5883" max="5886" width="3.7265625" style="11" customWidth="1"/>
    <col min="5887" max="5887" width="60.54296875" style="11" customWidth="1"/>
    <col min="5888" max="5888" width="9.54296875" style="11" customWidth="1"/>
    <col min="5889" max="5890" width="7.7265625" style="11" customWidth="1"/>
    <col min="5891" max="5891" width="29.7265625" style="11" customWidth="1"/>
    <col min="5892" max="5892" width="8.453125" style="11" customWidth="1"/>
    <col min="5893" max="5893" width="31.7265625" style="11" customWidth="1"/>
    <col min="5894" max="5896" width="9.1796875" style="11"/>
    <col min="5897" max="5897" width="9.1796875" style="11" customWidth="1"/>
    <col min="5898" max="6131" width="9.1796875" style="11"/>
    <col min="6132" max="6134" width="9.1796875" style="11" customWidth="1"/>
    <col min="6135" max="6137" width="4.54296875" style="11" customWidth="1"/>
    <col min="6138" max="6138" width="9.1796875" style="11" customWidth="1"/>
    <col min="6139" max="6142" width="3.7265625" style="11" customWidth="1"/>
    <col min="6143" max="6143" width="60.54296875" style="11" customWidth="1"/>
    <col min="6144" max="6144" width="9.54296875" style="11" customWidth="1"/>
    <col min="6145" max="6146" width="7.7265625" style="11" customWidth="1"/>
    <col min="6147" max="6147" width="29.7265625" style="11" customWidth="1"/>
    <col min="6148" max="6148" width="8.453125" style="11" customWidth="1"/>
    <col min="6149" max="6149" width="31.7265625" style="11" customWidth="1"/>
    <col min="6150" max="6152" width="9.1796875" style="11"/>
    <col min="6153" max="6153" width="9.1796875" style="11" customWidth="1"/>
    <col min="6154" max="6387" width="9.1796875" style="11"/>
    <col min="6388" max="6390" width="9.1796875" style="11" customWidth="1"/>
    <col min="6391" max="6393" width="4.54296875" style="11" customWidth="1"/>
    <col min="6394" max="6394" width="9.1796875" style="11" customWidth="1"/>
    <col min="6395" max="6398" width="3.7265625" style="11" customWidth="1"/>
    <col min="6399" max="6399" width="60.54296875" style="11" customWidth="1"/>
    <col min="6400" max="6400" width="9.54296875" style="11" customWidth="1"/>
    <col min="6401" max="6402" width="7.7265625" style="11" customWidth="1"/>
    <col min="6403" max="6403" width="29.7265625" style="11" customWidth="1"/>
    <col min="6404" max="6404" width="8.453125" style="11" customWidth="1"/>
    <col min="6405" max="6405" width="31.7265625" style="11" customWidth="1"/>
    <col min="6406" max="6408" width="9.1796875" style="11"/>
    <col min="6409" max="6409" width="9.1796875" style="11" customWidth="1"/>
    <col min="6410" max="6643" width="9.1796875" style="11"/>
    <col min="6644" max="6646" width="9.1796875" style="11" customWidth="1"/>
    <col min="6647" max="6649" width="4.54296875" style="11" customWidth="1"/>
    <col min="6650" max="6650" width="9.1796875" style="11" customWidth="1"/>
    <col min="6651" max="6654" width="3.7265625" style="11" customWidth="1"/>
    <col min="6655" max="6655" width="60.54296875" style="11" customWidth="1"/>
    <col min="6656" max="6656" width="9.54296875" style="11" customWidth="1"/>
    <col min="6657" max="6658" width="7.7265625" style="11" customWidth="1"/>
    <col min="6659" max="6659" width="29.7265625" style="11" customWidth="1"/>
    <col min="6660" max="6660" width="8.453125" style="11" customWidth="1"/>
    <col min="6661" max="6661" width="31.7265625" style="11" customWidth="1"/>
    <col min="6662" max="6664" width="9.1796875" style="11"/>
    <col min="6665" max="6665" width="9.1796875" style="11" customWidth="1"/>
    <col min="6666" max="6899" width="9.1796875" style="11"/>
    <col min="6900" max="6902" width="9.1796875" style="11" customWidth="1"/>
    <col min="6903" max="6905" width="4.54296875" style="11" customWidth="1"/>
    <col min="6906" max="6906" width="9.1796875" style="11" customWidth="1"/>
    <col min="6907" max="6910" width="3.7265625" style="11" customWidth="1"/>
    <col min="6911" max="6911" width="60.54296875" style="11" customWidth="1"/>
    <col min="6912" max="6912" width="9.54296875" style="11" customWidth="1"/>
    <col min="6913" max="6914" width="7.7265625" style="11" customWidth="1"/>
    <col min="6915" max="6915" width="29.7265625" style="11" customWidth="1"/>
    <col min="6916" max="6916" width="8.453125" style="11" customWidth="1"/>
    <col min="6917" max="6917" width="31.7265625" style="11" customWidth="1"/>
    <col min="6918" max="6920" width="9.1796875" style="11"/>
    <col min="6921" max="6921" width="9.1796875" style="11" customWidth="1"/>
    <col min="6922" max="7155" width="9.1796875" style="11"/>
    <col min="7156" max="7158" width="9.1796875" style="11" customWidth="1"/>
    <col min="7159" max="7161" width="4.54296875" style="11" customWidth="1"/>
    <col min="7162" max="7162" width="9.1796875" style="11" customWidth="1"/>
    <col min="7163" max="7166" width="3.7265625" style="11" customWidth="1"/>
    <col min="7167" max="7167" width="60.54296875" style="11" customWidth="1"/>
    <col min="7168" max="7168" width="9.54296875" style="11" customWidth="1"/>
    <col min="7169" max="7170" width="7.7265625" style="11" customWidth="1"/>
    <col min="7171" max="7171" width="29.7265625" style="11" customWidth="1"/>
    <col min="7172" max="7172" width="8.453125" style="11" customWidth="1"/>
    <col min="7173" max="7173" width="31.7265625" style="11" customWidth="1"/>
    <col min="7174" max="7176" width="9.1796875" style="11"/>
    <col min="7177" max="7177" width="9.1796875" style="11" customWidth="1"/>
    <col min="7178" max="7411" width="9.1796875" style="11"/>
    <col min="7412" max="7414" width="9.1796875" style="11" customWidth="1"/>
    <col min="7415" max="7417" width="4.54296875" style="11" customWidth="1"/>
    <col min="7418" max="7418" width="9.1796875" style="11" customWidth="1"/>
    <col min="7419" max="7422" width="3.7265625" style="11" customWidth="1"/>
    <col min="7423" max="7423" width="60.54296875" style="11" customWidth="1"/>
    <col min="7424" max="7424" width="9.54296875" style="11" customWidth="1"/>
    <col min="7425" max="7426" width="7.7265625" style="11" customWidth="1"/>
    <col min="7427" max="7427" width="29.7265625" style="11" customWidth="1"/>
    <col min="7428" max="7428" width="8.453125" style="11" customWidth="1"/>
    <col min="7429" max="7429" width="31.7265625" style="11" customWidth="1"/>
    <col min="7430" max="7432" width="9.1796875" style="11"/>
    <col min="7433" max="7433" width="9.1796875" style="11" customWidth="1"/>
    <col min="7434" max="7667" width="9.1796875" style="11"/>
    <col min="7668" max="7670" width="9.1796875" style="11" customWidth="1"/>
    <col min="7671" max="7673" width="4.54296875" style="11" customWidth="1"/>
    <col min="7674" max="7674" width="9.1796875" style="11" customWidth="1"/>
    <col min="7675" max="7678" width="3.7265625" style="11" customWidth="1"/>
    <col min="7679" max="7679" width="60.54296875" style="11" customWidth="1"/>
    <col min="7680" max="7680" width="9.54296875" style="11" customWidth="1"/>
    <col min="7681" max="7682" width="7.7265625" style="11" customWidth="1"/>
    <col min="7683" max="7683" width="29.7265625" style="11" customWidth="1"/>
    <col min="7684" max="7684" width="8.453125" style="11" customWidth="1"/>
    <col min="7685" max="7685" width="31.7265625" style="11" customWidth="1"/>
    <col min="7686" max="7688" width="9.1796875" style="11"/>
    <col min="7689" max="7689" width="9.1796875" style="11" customWidth="1"/>
    <col min="7690" max="7923" width="9.1796875" style="11"/>
    <col min="7924" max="7926" width="9.1796875" style="11" customWidth="1"/>
    <col min="7927" max="7929" width="4.54296875" style="11" customWidth="1"/>
    <col min="7930" max="7930" width="9.1796875" style="11" customWidth="1"/>
    <col min="7931" max="7934" width="3.7265625" style="11" customWidth="1"/>
    <col min="7935" max="7935" width="60.54296875" style="11" customWidth="1"/>
    <col min="7936" max="7936" width="9.54296875" style="11" customWidth="1"/>
    <col min="7937" max="7938" width="7.7265625" style="11" customWidth="1"/>
    <col min="7939" max="7939" width="29.7265625" style="11" customWidth="1"/>
    <col min="7940" max="7940" width="8.453125" style="11" customWidth="1"/>
    <col min="7941" max="7941" width="31.7265625" style="11" customWidth="1"/>
    <col min="7942" max="7944" width="9.1796875" style="11"/>
    <col min="7945" max="7945" width="9.1796875" style="11" customWidth="1"/>
    <col min="7946" max="8179" width="9.1796875" style="11"/>
    <col min="8180" max="8182" width="9.1796875" style="11" customWidth="1"/>
    <col min="8183" max="8185" width="4.54296875" style="11" customWidth="1"/>
    <col min="8186" max="8186" width="9.1796875" style="11" customWidth="1"/>
    <col min="8187" max="8190" width="3.7265625" style="11" customWidth="1"/>
    <col min="8191" max="8191" width="60.54296875" style="11" customWidth="1"/>
    <col min="8192" max="8192" width="9.54296875" style="11" customWidth="1"/>
    <col min="8193" max="8194" width="7.7265625" style="11" customWidth="1"/>
    <col min="8195" max="8195" width="29.7265625" style="11" customWidth="1"/>
    <col min="8196" max="8196" width="8.453125" style="11" customWidth="1"/>
    <col min="8197" max="8197" width="31.7265625" style="11" customWidth="1"/>
    <col min="8198" max="8200" width="9.1796875" style="11"/>
    <col min="8201" max="8201" width="9.1796875" style="11" customWidth="1"/>
    <col min="8202" max="8435" width="9.1796875" style="11"/>
    <col min="8436" max="8438" width="9.1796875" style="11" customWidth="1"/>
    <col min="8439" max="8441" width="4.54296875" style="11" customWidth="1"/>
    <col min="8442" max="8442" width="9.1796875" style="11" customWidth="1"/>
    <col min="8443" max="8446" width="3.7265625" style="11" customWidth="1"/>
    <col min="8447" max="8447" width="60.54296875" style="11" customWidth="1"/>
    <col min="8448" max="8448" width="9.54296875" style="11" customWidth="1"/>
    <col min="8449" max="8450" width="7.7265625" style="11" customWidth="1"/>
    <col min="8451" max="8451" width="29.7265625" style="11" customWidth="1"/>
    <col min="8452" max="8452" width="8.453125" style="11" customWidth="1"/>
    <col min="8453" max="8453" width="31.7265625" style="11" customWidth="1"/>
    <col min="8454" max="8456" width="9.1796875" style="11"/>
    <col min="8457" max="8457" width="9.1796875" style="11" customWidth="1"/>
    <col min="8458" max="8691" width="9.1796875" style="11"/>
    <col min="8692" max="8694" width="9.1796875" style="11" customWidth="1"/>
    <col min="8695" max="8697" width="4.54296875" style="11" customWidth="1"/>
    <col min="8698" max="8698" width="9.1796875" style="11" customWidth="1"/>
    <col min="8699" max="8702" width="3.7265625" style="11" customWidth="1"/>
    <col min="8703" max="8703" width="60.54296875" style="11" customWidth="1"/>
    <col min="8704" max="8704" width="9.54296875" style="11" customWidth="1"/>
    <col min="8705" max="8706" width="7.7265625" style="11" customWidth="1"/>
    <col min="8707" max="8707" width="29.7265625" style="11" customWidth="1"/>
    <col min="8708" max="8708" width="8.453125" style="11" customWidth="1"/>
    <col min="8709" max="8709" width="31.7265625" style="11" customWidth="1"/>
    <col min="8710" max="8712" width="9.1796875" style="11"/>
    <col min="8713" max="8713" width="9.1796875" style="11" customWidth="1"/>
    <col min="8714" max="8947" width="9.1796875" style="11"/>
    <col min="8948" max="8950" width="9.1796875" style="11" customWidth="1"/>
    <col min="8951" max="8953" width="4.54296875" style="11" customWidth="1"/>
    <col min="8954" max="8954" width="9.1796875" style="11" customWidth="1"/>
    <col min="8955" max="8958" width="3.7265625" style="11" customWidth="1"/>
    <col min="8959" max="8959" width="60.54296875" style="11" customWidth="1"/>
    <col min="8960" max="8960" width="9.54296875" style="11" customWidth="1"/>
    <col min="8961" max="8962" width="7.7265625" style="11" customWidth="1"/>
    <col min="8963" max="8963" width="29.7265625" style="11" customWidth="1"/>
    <col min="8964" max="8964" width="8.453125" style="11" customWidth="1"/>
    <col min="8965" max="8965" width="31.7265625" style="11" customWidth="1"/>
    <col min="8966" max="8968" width="9.1796875" style="11"/>
    <col min="8969" max="8969" width="9.1796875" style="11" customWidth="1"/>
    <col min="8970" max="9203" width="9.1796875" style="11"/>
    <col min="9204" max="9206" width="9.1796875" style="11" customWidth="1"/>
    <col min="9207" max="9209" width="4.54296875" style="11" customWidth="1"/>
    <col min="9210" max="9210" width="9.1796875" style="11" customWidth="1"/>
    <col min="9211" max="9214" width="3.7265625" style="11" customWidth="1"/>
    <col min="9215" max="9215" width="60.54296875" style="11" customWidth="1"/>
    <col min="9216" max="9216" width="9.54296875" style="11" customWidth="1"/>
    <col min="9217" max="9218" width="7.7265625" style="11" customWidth="1"/>
    <col min="9219" max="9219" width="29.7265625" style="11" customWidth="1"/>
    <col min="9220" max="9220" width="8.453125" style="11" customWidth="1"/>
    <col min="9221" max="9221" width="31.7265625" style="11" customWidth="1"/>
    <col min="9222" max="9224" width="9.1796875" style="11"/>
    <col min="9225" max="9225" width="9.1796875" style="11" customWidth="1"/>
    <col min="9226" max="9459" width="9.1796875" style="11"/>
    <col min="9460" max="9462" width="9.1796875" style="11" customWidth="1"/>
    <col min="9463" max="9465" width="4.54296875" style="11" customWidth="1"/>
    <col min="9466" max="9466" width="9.1796875" style="11" customWidth="1"/>
    <col min="9467" max="9470" width="3.7265625" style="11" customWidth="1"/>
    <col min="9471" max="9471" width="60.54296875" style="11" customWidth="1"/>
    <col min="9472" max="9472" width="9.54296875" style="11" customWidth="1"/>
    <col min="9473" max="9474" width="7.7265625" style="11" customWidth="1"/>
    <col min="9475" max="9475" width="29.7265625" style="11" customWidth="1"/>
    <col min="9476" max="9476" width="8.453125" style="11" customWidth="1"/>
    <col min="9477" max="9477" width="31.7265625" style="11" customWidth="1"/>
    <col min="9478" max="9480" width="9.1796875" style="11"/>
    <col min="9481" max="9481" width="9.1796875" style="11" customWidth="1"/>
    <col min="9482" max="9715" width="9.1796875" style="11"/>
    <col min="9716" max="9718" width="9.1796875" style="11" customWidth="1"/>
    <col min="9719" max="9721" width="4.54296875" style="11" customWidth="1"/>
    <col min="9722" max="9722" width="9.1796875" style="11" customWidth="1"/>
    <col min="9723" max="9726" width="3.7265625" style="11" customWidth="1"/>
    <col min="9727" max="9727" width="60.54296875" style="11" customWidth="1"/>
    <col min="9728" max="9728" width="9.54296875" style="11" customWidth="1"/>
    <col min="9729" max="9730" width="7.7265625" style="11" customWidth="1"/>
    <col min="9731" max="9731" width="29.7265625" style="11" customWidth="1"/>
    <col min="9732" max="9732" width="8.453125" style="11" customWidth="1"/>
    <col min="9733" max="9733" width="31.7265625" style="11" customWidth="1"/>
    <col min="9734" max="9736" width="9.1796875" style="11"/>
    <col min="9737" max="9737" width="9.1796875" style="11" customWidth="1"/>
    <col min="9738" max="9971" width="9.1796875" style="11"/>
    <col min="9972" max="9974" width="9.1796875" style="11" customWidth="1"/>
    <col min="9975" max="9977" width="4.54296875" style="11" customWidth="1"/>
    <col min="9978" max="9978" width="9.1796875" style="11" customWidth="1"/>
    <col min="9979" max="9982" width="3.7265625" style="11" customWidth="1"/>
    <col min="9983" max="9983" width="60.54296875" style="11" customWidth="1"/>
    <col min="9984" max="9984" width="9.54296875" style="11" customWidth="1"/>
    <col min="9985" max="9986" width="7.7265625" style="11" customWidth="1"/>
    <col min="9987" max="9987" width="29.7265625" style="11" customWidth="1"/>
    <col min="9988" max="9988" width="8.453125" style="11" customWidth="1"/>
    <col min="9989" max="9989" width="31.7265625" style="11" customWidth="1"/>
    <col min="9990" max="9992" width="9.1796875" style="11"/>
    <col min="9993" max="9993" width="9.1796875" style="11" customWidth="1"/>
    <col min="9994" max="10227" width="9.1796875" style="11"/>
    <col min="10228" max="10230" width="9.1796875" style="11" customWidth="1"/>
    <col min="10231" max="10233" width="4.54296875" style="11" customWidth="1"/>
    <col min="10234" max="10234" width="9.1796875" style="11" customWidth="1"/>
    <col min="10235" max="10238" width="3.7265625" style="11" customWidth="1"/>
    <col min="10239" max="10239" width="60.54296875" style="11" customWidth="1"/>
    <col min="10240" max="10240" width="9.54296875" style="11" customWidth="1"/>
    <col min="10241" max="10242" width="7.7265625" style="11" customWidth="1"/>
    <col min="10243" max="10243" width="29.7265625" style="11" customWidth="1"/>
    <col min="10244" max="10244" width="8.453125" style="11" customWidth="1"/>
    <col min="10245" max="10245" width="31.7265625" style="11" customWidth="1"/>
    <col min="10246" max="10248" width="9.1796875" style="11"/>
    <col min="10249" max="10249" width="9.1796875" style="11" customWidth="1"/>
    <col min="10250" max="10483" width="9.1796875" style="11"/>
    <col min="10484" max="10486" width="9.1796875" style="11" customWidth="1"/>
    <col min="10487" max="10489" width="4.54296875" style="11" customWidth="1"/>
    <col min="10490" max="10490" width="9.1796875" style="11" customWidth="1"/>
    <col min="10491" max="10494" width="3.7265625" style="11" customWidth="1"/>
    <col min="10495" max="10495" width="60.54296875" style="11" customWidth="1"/>
    <col min="10496" max="10496" width="9.54296875" style="11" customWidth="1"/>
    <col min="10497" max="10498" width="7.7265625" style="11" customWidth="1"/>
    <col min="10499" max="10499" width="29.7265625" style="11" customWidth="1"/>
    <col min="10500" max="10500" width="8.453125" style="11" customWidth="1"/>
    <col min="10501" max="10501" width="31.7265625" style="11" customWidth="1"/>
    <col min="10502" max="10504" width="9.1796875" style="11"/>
    <col min="10505" max="10505" width="9.1796875" style="11" customWidth="1"/>
    <col min="10506" max="10739" width="9.1796875" style="11"/>
    <col min="10740" max="10742" width="9.1796875" style="11" customWidth="1"/>
    <col min="10743" max="10745" width="4.54296875" style="11" customWidth="1"/>
    <col min="10746" max="10746" width="9.1796875" style="11" customWidth="1"/>
    <col min="10747" max="10750" width="3.7265625" style="11" customWidth="1"/>
    <col min="10751" max="10751" width="60.54296875" style="11" customWidth="1"/>
    <col min="10752" max="10752" width="9.54296875" style="11" customWidth="1"/>
    <col min="10753" max="10754" width="7.7265625" style="11" customWidth="1"/>
    <col min="10755" max="10755" width="29.7265625" style="11" customWidth="1"/>
    <col min="10756" max="10756" width="8.453125" style="11" customWidth="1"/>
    <col min="10757" max="10757" width="31.7265625" style="11" customWidth="1"/>
    <col min="10758" max="10760" width="9.1796875" style="11"/>
    <col min="10761" max="10761" width="9.1796875" style="11" customWidth="1"/>
    <col min="10762" max="10995" width="9.1796875" style="11"/>
    <col min="10996" max="10998" width="9.1796875" style="11" customWidth="1"/>
    <col min="10999" max="11001" width="4.54296875" style="11" customWidth="1"/>
    <col min="11002" max="11002" width="9.1796875" style="11" customWidth="1"/>
    <col min="11003" max="11006" width="3.7265625" style="11" customWidth="1"/>
    <col min="11007" max="11007" width="60.54296875" style="11" customWidth="1"/>
    <col min="11008" max="11008" width="9.54296875" style="11" customWidth="1"/>
    <col min="11009" max="11010" width="7.7265625" style="11" customWidth="1"/>
    <col min="11011" max="11011" width="29.7265625" style="11" customWidth="1"/>
    <col min="11012" max="11012" width="8.453125" style="11" customWidth="1"/>
    <col min="11013" max="11013" width="31.7265625" style="11" customWidth="1"/>
    <col min="11014" max="11016" width="9.1796875" style="11"/>
    <col min="11017" max="11017" width="9.1796875" style="11" customWidth="1"/>
    <col min="11018" max="11251" width="9.1796875" style="11"/>
    <col min="11252" max="11254" width="9.1796875" style="11" customWidth="1"/>
    <col min="11255" max="11257" width="4.54296875" style="11" customWidth="1"/>
    <col min="11258" max="11258" width="9.1796875" style="11" customWidth="1"/>
    <col min="11259" max="11262" width="3.7265625" style="11" customWidth="1"/>
    <col min="11263" max="11263" width="60.54296875" style="11" customWidth="1"/>
    <col min="11264" max="11264" width="9.54296875" style="11" customWidth="1"/>
    <col min="11265" max="11266" width="7.7265625" style="11" customWidth="1"/>
    <col min="11267" max="11267" width="29.7265625" style="11" customWidth="1"/>
    <col min="11268" max="11268" width="8.453125" style="11" customWidth="1"/>
    <col min="11269" max="11269" width="31.7265625" style="11" customWidth="1"/>
    <col min="11270" max="11272" width="9.1796875" style="11"/>
    <col min="11273" max="11273" width="9.1796875" style="11" customWidth="1"/>
    <col min="11274" max="11507" width="9.1796875" style="11"/>
    <col min="11508" max="11510" width="9.1796875" style="11" customWidth="1"/>
    <col min="11511" max="11513" width="4.54296875" style="11" customWidth="1"/>
    <col min="11514" max="11514" width="9.1796875" style="11" customWidth="1"/>
    <col min="11515" max="11518" width="3.7265625" style="11" customWidth="1"/>
    <col min="11519" max="11519" width="60.54296875" style="11" customWidth="1"/>
    <col min="11520" max="11520" width="9.54296875" style="11" customWidth="1"/>
    <col min="11521" max="11522" width="7.7265625" style="11" customWidth="1"/>
    <col min="11523" max="11523" width="29.7265625" style="11" customWidth="1"/>
    <col min="11524" max="11524" width="8.453125" style="11" customWidth="1"/>
    <col min="11525" max="11525" width="31.7265625" style="11" customWidth="1"/>
    <col min="11526" max="11528" width="9.1796875" style="11"/>
    <col min="11529" max="11529" width="9.1796875" style="11" customWidth="1"/>
    <col min="11530" max="11763" width="9.1796875" style="11"/>
    <col min="11764" max="11766" width="9.1796875" style="11" customWidth="1"/>
    <col min="11767" max="11769" width="4.54296875" style="11" customWidth="1"/>
    <col min="11770" max="11770" width="9.1796875" style="11" customWidth="1"/>
    <col min="11771" max="11774" width="3.7265625" style="11" customWidth="1"/>
    <col min="11775" max="11775" width="60.54296875" style="11" customWidth="1"/>
    <col min="11776" max="11776" width="9.54296875" style="11" customWidth="1"/>
    <col min="11777" max="11778" width="7.7265625" style="11" customWidth="1"/>
    <col min="11779" max="11779" width="29.7265625" style="11" customWidth="1"/>
    <col min="11780" max="11780" width="8.453125" style="11" customWidth="1"/>
    <col min="11781" max="11781" width="31.7265625" style="11" customWidth="1"/>
    <col min="11782" max="11784" width="9.1796875" style="11"/>
    <col min="11785" max="11785" width="9.1796875" style="11" customWidth="1"/>
    <col min="11786" max="12019" width="9.1796875" style="11"/>
    <col min="12020" max="12022" width="9.1796875" style="11" customWidth="1"/>
    <col min="12023" max="12025" width="4.54296875" style="11" customWidth="1"/>
    <col min="12026" max="12026" width="9.1796875" style="11" customWidth="1"/>
    <col min="12027" max="12030" width="3.7265625" style="11" customWidth="1"/>
    <col min="12031" max="12031" width="60.54296875" style="11" customWidth="1"/>
    <col min="12032" max="12032" width="9.54296875" style="11" customWidth="1"/>
    <col min="12033" max="12034" width="7.7265625" style="11" customWidth="1"/>
    <col min="12035" max="12035" width="29.7265625" style="11" customWidth="1"/>
    <col min="12036" max="12036" width="8.453125" style="11" customWidth="1"/>
    <col min="12037" max="12037" width="31.7265625" style="11" customWidth="1"/>
    <col min="12038" max="12040" width="9.1796875" style="11"/>
    <col min="12041" max="12041" width="9.1796875" style="11" customWidth="1"/>
    <col min="12042" max="12275" width="9.1796875" style="11"/>
    <col min="12276" max="12278" width="9.1796875" style="11" customWidth="1"/>
    <col min="12279" max="12281" width="4.54296875" style="11" customWidth="1"/>
    <col min="12282" max="12282" width="9.1796875" style="11" customWidth="1"/>
    <col min="12283" max="12286" width="3.7265625" style="11" customWidth="1"/>
    <col min="12287" max="12287" width="60.54296875" style="11" customWidth="1"/>
    <col min="12288" max="12288" width="9.54296875" style="11" customWidth="1"/>
    <col min="12289" max="12290" width="7.7265625" style="11" customWidth="1"/>
    <col min="12291" max="12291" width="29.7265625" style="11" customWidth="1"/>
    <col min="12292" max="12292" width="8.453125" style="11" customWidth="1"/>
    <col min="12293" max="12293" width="31.7265625" style="11" customWidth="1"/>
    <col min="12294" max="12296" width="9.1796875" style="11"/>
    <col min="12297" max="12297" width="9.1796875" style="11" customWidth="1"/>
    <col min="12298" max="12531" width="9.1796875" style="11"/>
    <col min="12532" max="12534" width="9.1796875" style="11" customWidth="1"/>
    <col min="12535" max="12537" width="4.54296875" style="11" customWidth="1"/>
    <col min="12538" max="12538" width="9.1796875" style="11" customWidth="1"/>
    <col min="12539" max="12542" width="3.7265625" style="11" customWidth="1"/>
    <col min="12543" max="12543" width="60.54296875" style="11" customWidth="1"/>
    <col min="12544" max="12544" width="9.54296875" style="11" customWidth="1"/>
    <col min="12545" max="12546" width="7.7265625" style="11" customWidth="1"/>
    <col min="12547" max="12547" width="29.7265625" style="11" customWidth="1"/>
    <col min="12548" max="12548" width="8.453125" style="11" customWidth="1"/>
    <col min="12549" max="12549" width="31.7265625" style="11" customWidth="1"/>
    <col min="12550" max="12552" width="9.1796875" style="11"/>
    <col min="12553" max="12553" width="9.1796875" style="11" customWidth="1"/>
    <col min="12554" max="12787" width="9.1796875" style="11"/>
    <col min="12788" max="12790" width="9.1796875" style="11" customWidth="1"/>
    <col min="12791" max="12793" width="4.54296875" style="11" customWidth="1"/>
    <col min="12794" max="12794" width="9.1796875" style="11" customWidth="1"/>
    <col min="12795" max="12798" width="3.7265625" style="11" customWidth="1"/>
    <col min="12799" max="12799" width="60.54296875" style="11" customWidth="1"/>
    <col min="12800" max="12800" width="9.54296875" style="11" customWidth="1"/>
    <col min="12801" max="12802" width="7.7265625" style="11" customWidth="1"/>
    <col min="12803" max="12803" width="29.7265625" style="11" customWidth="1"/>
    <col min="12804" max="12804" width="8.453125" style="11" customWidth="1"/>
    <col min="12805" max="12805" width="31.7265625" style="11" customWidth="1"/>
    <col min="12806" max="12808" width="9.1796875" style="11"/>
    <col min="12809" max="12809" width="9.1796875" style="11" customWidth="1"/>
    <col min="12810" max="13043" width="9.1796875" style="11"/>
    <col min="13044" max="13046" width="9.1796875" style="11" customWidth="1"/>
    <col min="13047" max="13049" width="4.54296875" style="11" customWidth="1"/>
    <col min="13050" max="13050" width="9.1796875" style="11" customWidth="1"/>
    <col min="13051" max="13054" width="3.7265625" style="11" customWidth="1"/>
    <col min="13055" max="13055" width="60.54296875" style="11" customWidth="1"/>
    <col min="13056" max="13056" width="9.54296875" style="11" customWidth="1"/>
    <col min="13057" max="13058" width="7.7265625" style="11" customWidth="1"/>
    <col min="13059" max="13059" width="29.7265625" style="11" customWidth="1"/>
    <col min="13060" max="13060" width="8.453125" style="11" customWidth="1"/>
    <col min="13061" max="13061" width="31.7265625" style="11" customWidth="1"/>
    <col min="13062" max="13064" width="9.1796875" style="11"/>
    <col min="13065" max="13065" width="9.1796875" style="11" customWidth="1"/>
    <col min="13066" max="13299" width="9.1796875" style="11"/>
    <col min="13300" max="13302" width="9.1796875" style="11" customWidth="1"/>
    <col min="13303" max="13305" width="4.54296875" style="11" customWidth="1"/>
    <col min="13306" max="13306" width="9.1796875" style="11" customWidth="1"/>
    <col min="13307" max="13310" width="3.7265625" style="11" customWidth="1"/>
    <col min="13311" max="13311" width="60.54296875" style="11" customWidth="1"/>
    <col min="13312" max="13312" width="9.54296875" style="11" customWidth="1"/>
    <col min="13313" max="13314" width="7.7265625" style="11" customWidth="1"/>
    <col min="13315" max="13315" width="29.7265625" style="11" customWidth="1"/>
    <col min="13316" max="13316" width="8.453125" style="11" customWidth="1"/>
    <col min="13317" max="13317" width="31.7265625" style="11" customWidth="1"/>
    <col min="13318" max="13320" width="9.1796875" style="11"/>
    <col min="13321" max="13321" width="9.1796875" style="11" customWidth="1"/>
    <col min="13322" max="13555" width="9.1796875" style="11"/>
    <col min="13556" max="13558" width="9.1796875" style="11" customWidth="1"/>
    <col min="13559" max="13561" width="4.54296875" style="11" customWidth="1"/>
    <col min="13562" max="13562" width="9.1796875" style="11" customWidth="1"/>
    <col min="13563" max="13566" width="3.7265625" style="11" customWidth="1"/>
    <col min="13567" max="13567" width="60.54296875" style="11" customWidth="1"/>
    <col min="13568" max="13568" width="9.54296875" style="11" customWidth="1"/>
    <col min="13569" max="13570" width="7.7265625" style="11" customWidth="1"/>
    <col min="13571" max="13571" width="29.7265625" style="11" customWidth="1"/>
    <col min="13572" max="13572" width="8.453125" style="11" customWidth="1"/>
    <col min="13573" max="13573" width="31.7265625" style="11" customWidth="1"/>
    <col min="13574" max="13576" width="9.1796875" style="11"/>
    <col min="13577" max="13577" width="9.1796875" style="11" customWidth="1"/>
    <col min="13578" max="13811" width="9.1796875" style="11"/>
    <col min="13812" max="13814" width="9.1796875" style="11" customWidth="1"/>
    <col min="13815" max="13817" width="4.54296875" style="11" customWidth="1"/>
    <col min="13818" max="13818" width="9.1796875" style="11" customWidth="1"/>
    <col min="13819" max="13822" width="3.7265625" style="11" customWidth="1"/>
    <col min="13823" max="13823" width="60.54296875" style="11" customWidth="1"/>
    <col min="13824" max="13824" width="9.54296875" style="11" customWidth="1"/>
    <col min="13825" max="13826" width="7.7265625" style="11" customWidth="1"/>
    <col min="13827" max="13827" width="29.7265625" style="11" customWidth="1"/>
    <col min="13828" max="13828" width="8.453125" style="11" customWidth="1"/>
    <col min="13829" max="13829" width="31.7265625" style="11" customWidth="1"/>
    <col min="13830" max="13832" width="9.1796875" style="11"/>
    <col min="13833" max="13833" width="9.1796875" style="11" customWidth="1"/>
    <col min="13834" max="14067" width="9.1796875" style="11"/>
    <col min="14068" max="14070" width="9.1796875" style="11" customWidth="1"/>
    <col min="14071" max="14073" width="4.54296875" style="11" customWidth="1"/>
    <col min="14074" max="14074" width="9.1796875" style="11" customWidth="1"/>
    <col min="14075" max="14078" width="3.7265625" style="11" customWidth="1"/>
    <col min="14079" max="14079" width="60.54296875" style="11" customWidth="1"/>
    <col min="14080" max="14080" width="9.54296875" style="11" customWidth="1"/>
    <col min="14081" max="14082" width="7.7265625" style="11" customWidth="1"/>
    <col min="14083" max="14083" width="29.7265625" style="11" customWidth="1"/>
    <col min="14084" max="14084" width="8.453125" style="11" customWidth="1"/>
    <col min="14085" max="14085" width="31.7265625" style="11" customWidth="1"/>
    <col min="14086" max="14088" width="9.1796875" style="11"/>
    <col min="14089" max="14089" width="9.1796875" style="11" customWidth="1"/>
    <col min="14090" max="14323" width="9.1796875" style="11"/>
    <col min="14324" max="14326" width="9.1796875" style="11" customWidth="1"/>
    <col min="14327" max="14329" width="4.54296875" style="11" customWidth="1"/>
    <col min="14330" max="14330" width="9.1796875" style="11" customWidth="1"/>
    <col min="14331" max="14334" width="3.7265625" style="11" customWidth="1"/>
    <col min="14335" max="14335" width="60.54296875" style="11" customWidth="1"/>
    <col min="14336" max="14336" width="9.54296875" style="11" customWidth="1"/>
    <col min="14337" max="14338" width="7.7265625" style="11" customWidth="1"/>
    <col min="14339" max="14339" width="29.7265625" style="11" customWidth="1"/>
    <col min="14340" max="14340" width="8.453125" style="11" customWidth="1"/>
    <col min="14341" max="14341" width="31.7265625" style="11" customWidth="1"/>
    <col min="14342" max="14344" width="9.1796875" style="11"/>
    <col min="14345" max="14345" width="9.1796875" style="11" customWidth="1"/>
    <col min="14346" max="14579" width="9.1796875" style="11"/>
    <col min="14580" max="14582" width="9.1796875" style="11" customWidth="1"/>
    <col min="14583" max="14585" width="4.54296875" style="11" customWidth="1"/>
    <col min="14586" max="14586" width="9.1796875" style="11" customWidth="1"/>
    <col min="14587" max="14590" width="3.7265625" style="11" customWidth="1"/>
    <col min="14591" max="14591" width="60.54296875" style="11" customWidth="1"/>
    <col min="14592" max="14592" width="9.54296875" style="11" customWidth="1"/>
    <col min="14593" max="14594" width="7.7265625" style="11" customWidth="1"/>
    <col min="14595" max="14595" width="29.7265625" style="11" customWidth="1"/>
    <col min="14596" max="14596" width="8.453125" style="11" customWidth="1"/>
    <col min="14597" max="14597" width="31.7265625" style="11" customWidth="1"/>
    <col min="14598" max="14600" width="9.1796875" style="11"/>
    <col min="14601" max="14601" width="9.1796875" style="11" customWidth="1"/>
    <col min="14602" max="14835" width="9.1796875" style="11"/>
    <col min="14836" max="14838" width="9.1796875" style="11" customWidth="1"/>
    <col min="14839" max="14841" width="4.54296875" style="11" customWidth="1"/>
    <col min="14842" max="14842" width="9.1796875" style="11" customWidth="1"/>
    <col min="14843" max="14846" width="3.7265625" style="11" customWidth="1"/>
    <col min="14847" max="14847" width="60.54296875" style="11" customWidth="1"/>
    <col min="14848" max="14848" width="9.54296875" style="11" customWidth="1"/>
    <col min="14849" max="14850" width="7.7265625" style="11" customWidth="1"/>
    <col min="14851" max="14851" width="29.7265625" style="11" customWidth="1"/>
    <col min="14852" max="14852" width="8.453125" style="11" customWidth="1"/>
    <col min="14853" max="14853" width="31.7265625" style="11" customWidth="1"/>
    <col min="14854" max="14856" width="9.1796875" style="11"/>
    <col min="14857" max="14857" width="9.1796875" style="11" customWidth="1"/>
    <col min="14858" max="15091" width="9.1796875" style="11"/>
    <col min="15092" max="15094" width="9.1796875" style="11" customWidth="1"/>
    <col min="15095" max="15097" width="4.54296875" style="11" customWidth="1"/>
    <col min="15098" max="15098" width="9.1796875" style="11" customWidth="1"/>
    <col min="15099" max="15102" width="3.7265625" style="11" customWidth="1"/>
    <col min="15103" max="15103" width="60.54296875" style="11" customWidth="1"/>
    <col min="15104" max="15104" width="9.54296875" style="11" customWidth="1"/>
    <col min="15105" max="15106" width="7.7265625" style="11" customWidth="1"/>
    <col min="15107" max="15107" width="29.7265625" style="11" customWidth="1"/>
    <col min="15108" max="15108" width="8.453125" style="11" customWidth="1"/>
    <col min="15109" max="15109" width="31.7265625" style="11" customWidth="1"/>
    <col min="15110" max="15112" width="9.1796875" style="11"/>
    <col min="15113" max="15113" width="9.1796875" style="11" customWidth="1"/>
    <col min="15114" max="15347" width="9.1796875" style="11"/>
    <col min="15348" max="15350" width="9.1796875" style="11" customWidth="1"/>
    <col min="15351" max="15353" width="4.54296875" style="11" customWidth="1"/>
    <col min="15354" max="15354" width="9.1796875" style="11" customWidth="1"/>
    <col min="15355" max="15358" width="3.7265625" style="11" customWidth="1"/>
    <col min="15359" max="15359" width="60.54296875" style="11" customWidth="1"/>
    <col min="15360" max="15360" width="9.54296875" style="11" customWidth="1"/>
    <col min="15361" max="15362" width="7.7265625" style="11" customWidth="1"/>
    <col min="15363" max="15363" width="29.7265625" style="11" customWidth="1"/>
    <col min="15364" max="15364" width="8.453125" style="11" customWidth="1"/>
    <col min="15365" max="15365" width="31.7265625" style="11" customWidth="1"/>
    <col min="15366" max="15368" width="9.1796875" style="11"/>
    <col min="15369" max="15369" width="9.1796875" style="11" customWidth="1"/>
    <col min="15370" max="15603" width="9.1796875" style="11"/>
    <col min="15604" max="15606" width="9.1796875" style="11" customWidth="1"/>
    <col min="15607" max="15609" width="4.54296875" style="11" customWidth="1"/>
    <col min="15610" max="15610" width="9.1796875" style="11" customWidth="1"/>
    <col min="15611" max="15614" width="3.7265625" style="11" customWidth="1"/>
    <col min="15615" max="15615" width="60.54296875" style="11" customWidth="1"/>
    <col min="15616" max="15616" width="9.54296875" style="11" customWidth="1"/>
    <col min="15617" max="15618" width="7.7265625" style="11" customWidth="1"/>
    <col min="15619" max="15619" width="29.7265625" style="11" customWidth="1"/>
    <col min="15620" max="15620" width="8.453125" style="11" customWidth="1"/>
    <col min="15621" max="15621" width="31.7265625" style="11" customWidth="1"/>
    <col min="15622" max="15624" width="9.1796875" style="11"/>
    <col min="15625" max="15625" width="9.1796875" style="11" customWidth="1"/>
    <col min="15626" max="15859" width="9.1796875" style="11"/>
    <col min="15860" max="15862" width="9.1796875" style="11" customWidth="1"/>
    <col min="15863" max="15865" width="4.54296875" style="11" customWidth="1"/>
    <col min="15866" max="15866" width="9.1796875" style="11" customWidth="1"/>
    <col min="15867" max="15870" width="3.7265625" style="11" customWidth="1"/>
    <col min="15871" max="15871" width="60.54296875" style="11" customWidth="1"/>
    <col min="15872" max="15872" width="9.54296875" style="11" customWidth="1"/>
    <col min="15873" max="15874" width="7.7265625" style="11" customWidth="1"/>
    <col min="15875" max="15875" width="29.7265625" style="11" customWidth="1"/>
    <col min="15876" max="15876" width="8.453125" style="11" customWidth="1"/>
    <col min="15877" max="15877" width="31.7265625" style="11" customWidth="1"/>
    <col min="15878" max="15880" width="9.1796875" style="11"/>
    <col min="15881" max="15881" width="9.1796875" style="11" customWidth="1"/>
    <col min="15882" max="16115" width="9.1796875" style="11"/>
    <col min="16116" max="16118" width="9.1796875" style="11" customWidth="1"/>
    <col min="16119" max="16121" width="4.54296875" style="11" customWidth="1"/>
    <col min="16122" max="16122" width="9.1796875" style="11" customWidth="1"/>
    <col min="16123" max="16126" width="3.7265625" style="11" customWidth="1"/>
    <col min="16127" max="16127" width="60.54296875" style="11" customWidth="1"/>
    <col min="16128" max="16128" width="9.54296875" style="11" customWidth="1"/>
    <col min="16129" max="16130" width="7.7265625" style="11" customWidth="1"/>
    <col min="16131" max="16131" width="29.7265625" style="11" customWidth="1"/>
    <col min="16132" max="16132" width="8.453125" style="11" customWidth="1"/>
    <col min="16133" max="16133" width="31.7265625" style="11" customWidth="1"/>
    <col min="16134" max="16136" width="9.1796875" style="11"/>
    <col min="16137" max="16137" width="9.1796875" style="11" customWidth="1"/>
    <col min="16138" max="16384" width="9.1796875" style="11"/>
  </cols>
  <sheetData>
    <row r="1" spans="1:48" ht="15.5" x14ac:dyDescent="0.25">
      <c r="D1" s="18" t="s">
        <v>300</v>
      </c>
      <c r="J1" s="12"/>
      <c r="K1" s="12"/>
      <c r="L1" s="12"/>
      <c r="M1" s="12"/>
      <c r="N1" s="44"/>
      <c r="O1" s="44"/>
      <c r="P1" s="45"/>
      <c r="Q1" s="46"/>
      <c r="R1" s="45"/>
      <c r="S1" s="46"/>
      <c r="T1" s="45"/>
      <c r="U1" s="46"/>
      <c r="V1" s="140"/>
      <c r="W1" s="44"/>
      <c r="X1" s="44"/>
      <c r="Y1" s="44"/>
      <c r="Z1" s="44"/>
      <c r="AA1" s="44"/>
      <c r="AB1" s="45"/>
      <c r="AC1" s="45"/>
      <c r="AD1" s="45"/>
      <c r="AF1" s="45"/>
      <c r="AG1" s="45"/>
      <c r="AH1" s="45"/>
      <c r="AI1" s="45"/>
      <c r="AJ1" s="45"/>
      <c r="AK1" s="45"/>
      <c r="AL1" s="45"/>
      <c r="AM1" s="45"/>
      <c r="AN1" s="45"/>
      <c r="AO1" s="45"/>
      <c r="AP1" s="45"/>
      <c r="AQ1" s="45"/>
    </row>
    <row r="2" spans="1:48" ht="16" thickBot="1" x14ac:dyDescent="0.3">
      <c r="D2" s="22" t="str">
        <f>LEFT(Country!B3,3)</f>
        <v>AUS</v>
      </c>
      <c r="J2" s="44"/>
      <c r="K2" s="44"/>
      <c r="L2" s="44"/>
      <c r="M2" s="44"/>
      <c r="N2" s="44"/>
      <c r="O2" s="44"/>
      <c r="P2" s="44"/>
      <c r="Q2" s="46"/>
      <c r="R2" s="46"/>
      <c r="S2" s="46"/>
      <c r="T2" s="46"/>
      <c r="U2" s="46"/>
      <c r="V2" s="44"/>
      <c r="W2" s="44"/>
      <c r="X2" s="44"/>
      <c r="Y2" s="44"/>
      <c r="Z2" s="44"/>
      <c r="AA2" s="44"/>
      <c r="AB2" s="44"/>
      <c r="AC2" s="44"/>
      <c r="AD2" s="44"/>
      <c r="AE2" s="44"/>
      <c r="AF2" s="44"/>
      <c r="AG2" s="44"/>
      <c r="AH2" s="47"/>
      <c r="AI2" s="48"/>
      <c r="AJ2" s="48"/>
      <c r="AK2" s="48"/>
      <c r="AL2" s="48"/>
      <c r="AM2" s="48"/>
      <c r="AN2" s="48"/>
      <c r="AO2" s="48"/>
      <c r="AP2" s="49"/>
      <c r="AQ2" s="49"/>
    </row>
    <row r="3" spans="1:48" ht="13.5" thickBot="1" x14ac:dyDescent="0.3">
      <c r="D3" s="23"/>
      <c r="E3" s="24"/>
      <c r="F3" s="24"/>
      <c r="G3" s="24"/>
      <c r="H3" s="25"/>
      <c r="I3" s="26"/>
      <c r="J3" s="231" t="s">
        <v>74</v>
      </c>
      <c r="K3" s="232"/>
      <c r="L3" s="232"/>
      <c r="M3" s="232"/>
      <c r="N3" s="233" t="s">
        <v>340</v>
      </c>
      <c r="O3" s="233"/>
      <c r="P3" s="233"/>
      <c r="Q3" s="233"/>
      <c r="R3" s="233"/>
      <c r="S3" s="233"/>
      <c r="T3" s="233"/>
      <c r="U3" s="233"/>
      <c r="V3" s="233"/>
      <c r="W3" s="234"/>
      <c r="X3" s="228" t="s">
        <v>74</v>
      </c>
      <c r="Y3" s="229"/>
      <c r="Z3" s="229"/>
      <c r="AA3" s="230"/>
      <c r="AB3" s="210" t="s">
        <v>75</v>
      </c>
      <c r="AC3" s="211"/>
      <c r="AD3" s="211"/>
      <c r="AE3" s="211"/>
      <c r="AF3" s="211"/>
      <c r="AG3" s="211"/>
      <c r="AH3" s="211"/>
      <c r="AI3" s="211"/>
      <c r="AJ3" s="212"/>
      <c r="AK3" s="211"/>
      <c r="AL3" s="211"/>
      <c r="AM3" s="211"/>
      <c r="AN3" s="211"/>
      <c r="AO3" s="211"/>
      <c r="AP3" s="211"/>
      <c r="AQ3" s="213"/>
      <c r="AR3" s="67"/>
      <c r="AS3" s="258" t="s">
        <v>279</v>
      </c>
      <c r="AT3" s="259"/>
      <c r="AU3" s="259"/>
      <c r="AV3" s="260"/>
    </row>
    <row r="4" spans="1:48" ht="129" customHeight="1" thickBot="1" x14ac:dyDescent="0.3">
      <c r="A4" s="78" t="s">
        <v>152</v>
      </c>
      <c r="B4" s="79" t="s">
        <v>22</v>
      </c>
      <c r="C4" s="78" t="s">
        <v>5</v>
      </c>
      <c r="D4" s="225" t="s">
        <v>72</v>
      </c>
      <c r="E4" s="226"/>
      <c r="F4" s="226"/>
      <c r="G4" s="226"/>
      <c r="H4" s="227"/>
      <c r="I4" s="134" t="s">
        <v>364</v>
      </c>
      <c r="J4" s="30"/>
      <c r="K4" s="30"/>
      <c r="L4" s="30"/>
      <c r="M4" s="28"/>
      <c r="N4" s="50" t="s">
        <v>76</v>
      </c>
      <c r="O4" s="27" t="s">
        <v>77</v>
      </c>
      <c r="P4" s="28" t="s">
        <v>433</v>
      </c>
      <c r="Q4" s="27" t="s">
        <v>434</v>
      </c>
      <c r="R4" s="31" t="s">
        <v>435</v>
      </c>
      <c r="S4" s="27" t="s">
        <v>436</v>
      </c>
      <c r="T4" s="27" t="s">
        <v>80</v>
      </c>
      <c r="U4" s="27" t="s">
        <v>437</v>
      </c>
      <c r="V4" s="150" t="s">
        <v>438</v>
      </c>
      <c r="W4" s="29" t="s">
        <v>439</v>
      </c>
      <c r="X4" s="51"/>
      <c r="Y4" s="52"/>
      <c r="Z4" s="27"/>
      <c r="AA4" s="51"/>
      <c r="AB4" s="53" t="s">
        <v>78</v>
      </c>
      <c r="AC4" s="31" t="s">
        <v>79</v>
      </c>
      <c r="AD4" s="31" t="s">
        <v>435</v>
      </c>
      <c r="AE4" s="27" t="s">
        <v>436</v>
      </c>
      <c r="AF4" s="54" t="s">
        <v>440</v>
      </c>
      <c r="AG4" s="27" t="s">
        <v>80</v>
      </c>
      <c r="AH4" s="31" t="s">
        <v>437</v>
      </c>
      <c r="AI4" s="64" t="s">
        <v>441</v>
      </c>
      <c r="AJ4" s="66" t="s">
        <v>436</v>
      </c>
      <c r="AK4" s="65" t="s">
        <v>442</v>
      </c>
      <c r="AL4" s="31" t="s">
        <v>80</v>
      </c>
      <c r="AM4" s="27" t="s">
        <v>437</v>
      </c>
      <c r="AN4" s="27" t="s">
        <v>443</v>
      </c>
      <c r="AO4" s="27" t="s">
        <v>81</v>
      </c>
      <c r="AP4" s="27" t="s">
        <v>82</v>
      </c>
      <c r="AQ4" s="29" t="s">
        <v>83</v>
      </c>
      <c r="AR4" s="68"/>
      <c r="AS4" s="50"/>
      <c r="AT4" s="69"/>
      <c r="AU4" s="70"/>
      <c r="AV4" s="71"/>
    </row>
    <row r="5" spans="1:48" ht="169.5" customHeight="1" x14ac:dyDescent="0.25">
      <c r="A5" s="78"/>
      <c r="B5" s="79"/>
      <c r="C5" s="78"/>
      <c r="D5" s="207" t="s">
        <v>224</v>
      </c>
      <c r="E5" s="208"/>
      <c r="F5" s="208"/>
      <c r="G5" s="208"/>
      <c r="H5" s="208"/>
      <c r="I5" s="135"/>
      <c r="J5" s="155"/>
      <c r="K5" s="156"/>
      <c r="L5" s="156"/>
      <c r="M5" s="157"/>
      <c r="N5" s="151"/>
      <c r="O5" s="80"/>
      <c r="P5" s="80"/>
      <c r="Q5" s="43"/>
      <c r="R5" s="80"/>
      <c r="S5" s="43"/>
      <c r="T5" s="80"/>
      <c r="U5" s="43"/>
      <c r="V5" s="80"/>
      <c r="W5" s="81"/>
      <c r="X5" s="153"/>
      <c r="Y5" s="80"/>
      <c r="Z5" s="80"/>
      <c r="AA5" s="82"/>
      <c r="AB5" s="178"/>
      <c r="AC5" s="179"/>
      <c r="AD5" s="80"/>
      <c r="AE5" s="80"/>
      <c r="AF5" s="80"/>
      <c r="AG5" s="83"/>
      <c r="AH5" s="84"/>
      <c r="AI5" s="83"/>
      <c r="AJ5" s="85"/>
      <c r="AK5" s="83"/>
      <c r="AL5" s="84"/>
      <c r="AM5" s="84"/>
      <c r="AN5" s="85"/>
      <c r="AO5" s="83"/>
      <c r="AP5" s="85"/>
      <c r="AQ5" s="86"/>
      <c r="AR5" s="67"/>
      <c r="AS5" s="87"/>
      <c r="AT5" s="84"/>
      <c r="AU5" s="84"/>
      <c r="AV5" s="86"/>
    </row>
    <row r="6" spans="1:48" ht="63" customHeight="1" x14ac:dyDescent="0.25">
      <c r="A6" s="76" t="str">
        <f>MID(E6,FIND("(Q",E6)+1,5)</f>
        <v>Q4.01</v>
      </c>
      <c r="B6" s="79" t="s">
        <v>154</v>
      </c>
      <c r="C6" s="78"/>
      <c r="D6" s="194"/>
      <c r="E6" s="235" t="s">
        <v>307</v>
      </c>
      <c r="F6" s="235"/>
      <c r="G6" s="235"/>
      <c r="H6" s="236"/>
      <c r="I6" s="63" t="s">
        <v>309</v>
      </c>
      <c r="J6" s="158"/>
      <c r="K6" s="88"/>
      <c r="L6" s="88"/>
      <c r="M6" s="89"/>
      <c r="N6" s="152"/>
      <c r="O6" s="90" t="s">
        <v>432</v>
      </c>
      <c r="P6" s="90"/>
      <c r="Q6" s="91"/>
      <c r="R6" s="90"/>
      <c r="S6" s="91"/>
      <c r="T6" s="90"/>
      <c r="U6" s="91"/>
      <c r="V6" s="168" t="str">
        <f>IF(AND(T6="",R6="",P6="",N6=""),"",IF(AND(T6="",R6="", P6=""),N6,IF(AND(T6="", R6="",P6&lt;&gt;""),P6,IF(AND(T6="",R6&lt;&gt;""),R6,T6))))</f>
        <v/>
      </c>
      <c r="W6" s="92"/>
      <c r="X6" s="154"/>
      <c r="Y6" s="94"/>
      <c r="Z6" s="94"/>
      <c r="AA6" s="95"/>
      <c r="AB6" s="180"/>
      <c r="AC6" s="181"/>
      <c r="AD6" s="96"/>
      <c r="AE6" s="96"/>
      <c r="AF6" s="96" t="str">
        <f>IF(AND(AD6="",AB6=""),"",IF(AND(AD6="",AB6&lt;&gt;""),AB6,IF(AND(AD6="",AB6&lt;&gt;""),AB6,AD6)))</f>
        <v/>
      </c>
      <c r="AG6" s="97"/>
      <c r="AH6" s="98"/>
      <c r="AI6" s="97"/>
      <c r="AJ6" s="98"/>
      <c r="AK6" s="97" t="str">
        <f>IF(AND(AI6="",AG6="",AF6=""),"",IF(AND(AI6="",AG6=""),AF6,IF(AND(AI6="",AG6&lt;&gt;""),AG6,IF(AND(AI6="",AG6&lt;&gt;""),AG6,AI6))))</f>
        <v/>
      </c>
      <c r="AL6" s="98"/>
      <c r="AM6" s="98"/>
      <c r="AN6" s="98"/>
      <c r="AO6" s="97"/>
      <c r="AP6" s="98" t="str">
        <f>IF(AND(AN6="",AL6="",AK6=""),".",IF(AND(AN6="",AL6=""),AK6,IF(AND(AN6="",AL6&lt;&gt;""),AL6,IF(AND(AN6="",AL6&lt;&gt;""),AL6,AN6))))</f>
        <v>.</v>
      </c>
      <c r="AQ6" s="99"/>
      <c r="AR6" s="67"/>
      <c r="AS6" s="87"/>
      <c r="AT6" s="85"/>
      <c r="AU6" s="85"/>
      <c r="AV6" s="86"/>
    </row>
    <row r="7" spans="1:48" ht="55" customHeight="1" x14ac:dyDescent="0.25">
      <c r="A7" s="76" t="str">
        <f>MID(E7,FIND("(Q",E7)+1,5)</f>
        <v>Q4.02</v>
      </c>
      <c r="B7" s="79" t="s">
        <v>154</v>
      </c>
      <c r="C7" s="78"/>
      <c r="D7" s="194"/>
      <c r="E7" s="235" t="s">
        <v>308</v>
      </c>
      <c r="F7" s="235"/>
      <c r="G7" s="235"/>
      <c r="H7" s="236"/>
      <c r="I7" s="63" t="s">
        <v>310</v>
      </c>
      <c r="J7" s="158"/>
      <c r="K7" s="88"/>
      <c r="L7" s="88"/>
      <c r="M7" s="89"/>
      <c r="N7" s="152" t="s">
        <v>0</v>
      </c>
      <c r="O7" s="90" t="s">
        <v>432</v>
      </c>
      <c r="P7" s="90"/>
      <c r="Q7" s="91"/>
      <c r="R7" s="90"/>
      <c r="S7" s="91"/>
      <c r="T7" s="90"/>
      <c r="U7" s="91"/>
      <c r="V7" s="168" t="str">
        <f t="shared" ref="V7:V70" si="0">IF(AND(T7="",R7="",P7="",N7=""),"",IF(AND(T7="",R7="", P7=""),N7,IF(AND(T7="", R7="",P7&lt;&gt;""),P7,IF(AND(T7="",R7&lt;&gt;""),R7,T7))))</f>
        <v/>
      </c>
      <c r="W7" s="92"/>
      <c r="X7" s="154"/>
      <c r="Y7" s="94"/>
      <c r="Z7" s="94"/>
      <c r="AA7" s="95"/>
      <c r="AB7" s="180"/>
      <c r="AC7" s="181"/>
      <c r="AD7" s="96"/>
      <c r="AE7" s="96"/>
      <c r="AF7" s="96" t="str">
        <f>IF(AND(AD7="",AB7=""),"",IF(AND(AD7="",AB7&lt;&gt;""),AB7,IF(AND(AD7="",AB7&lt;&gt;""),AB7,AD7)))</f>
        <v/>
      </c>
      <c r="AG7" s="97"/>
      <c r="AH7" s="98"/>
      <c r="AI7" s="97"/>
      <c r="AJ7" s="98"/>
      <c r="AK7" s="97" t="str">
        <f>IF(AND(AI7="",AG7="",AF7=""),"",IF(AND(AI7="",AG7=""),AF7,IF(AND(AI7="",AG7&lt;&gt;""),AG7,IF(AND(AI7="",AG7&lt;&gt;""),AG7,AI7))))</f>
        <v/>
      </c>
      <c r="AL7" s="98"/>
      <c r="AM7" s="98"/>
      <c r="AN7" s="98"/>
      <c r="AO7" s="97"/>
      <c r="AP7" s="98" t="str">
        <f>IF(AND(AN7="",AL7="",AK7=""),".",IF(AND(AN7="",AL7=""),AK7,IF(AND(AN7="",AL7&lt;&gt;""),AL7,IF(AND(AN7="",AL7&lt;&gt;""),AL7,AN7))))</f>
        <v>.</v>
      </c>
      <c r="AQ7" s="99"/>
      <c r="AR7" s="67"/>
      <c r="AS7" s="87"/>
      <c r="AT7" s="85"/>
      <c r="AU7" s="85"/>
      <c r="AV7" s="86"/>
    </row>
    <row r="8" spans="1:48" ht="60" customHeight="1" x14ac:dyDescent="0.25">
      <c r="B8" s="78"/>
      <c r="D8" s="218" t="s">
        <v>153</v>
      </c>
      <c r="E8" s="219"/>
      <c r="F8" s="219"/>
      <c r="G8" s="219"/>
      <c r="H8" s="220"/>
      <c r="I8" s="197" t="s">
        <v>342</v>
      </c>
      <c r="J8" s="159"/>
      <c r="K8" s="100"/>
      <c r="L8" s="100"/>
      <c r="M8" s="101"/>
      <c r="N8" s="102"/>
      <c r="O8" s="103"/>
      <c r="P8" s="103"/>
      <c r="Q8" s="103"/>
      <c r="R8" s="103"/>
      <c r="S8" s="103"/>
      <c r="T8" s="103"/>
      <c r="U8" s="103"/>
      <c r="V8" s="94"/>
      <c r="W8" s="105"/>
      <c r="X8" s="154"/>
      <c r="Y8" s="94"/>
      <c r="Z8" s="94"/>
      <c r="AA8" s="95"/>
      <c r="AB8" s="182"/>
      <c r="AC8" s="110"/>
      <c r="AD8" s="85"/>
      <c r="AE8" s="85"/>
      <c r="AF8" s="85"/>
      <c r="AG8" s="83"/>
      <c r="AH8" s="85"/>
      <c r="AI8" s="83"/>
      <c r="AJ8" s="85"/>
      <c r="AK8" s="83"/>
      <c r="AL8" s="85"/>
      <c r="AM8" s="85"/>
      <c r="AN8" s="85"/>
      <c r="AO8" s="83"/>
      <c r="AP8" s="85"/>
      <c r="AQ8" s="86"/>
      <c r="AR8" s="67"/>
      <c r="AS8" s="87"/>
      <c r="AT8" s="85"/>
      <c r="AU8" s="85"/>
      <c r="AV8" s="86"/>
    </row>
    <row r="9" spans="1:48" ht="129.75" customHeight="1" x14ac:dyDescent="0.25">
      <c r="A9" s="76" t="str">
        <f>MID(E9,FIND("(Q",E9)+1,6)</f>
        <v>Q4.1.1</v>
      </c>
      <c r="B9" s="76" t="s">
        <v>23</v>
      </c>
      <c r="C9" s="76" t="s">
        <v>84</v>
      </c>
      <c r="D9" s="13" t="s">
        <v>0</v>
      </c>
      <c r="E9" s="216" t="s">
        <v>281</v>
      </c>
      <c r="F9" s="223"/>
      <c r="G9" s="223"/>
      <c r="H9" s="224"/>
      <c r="I9" s="197" t="s">
        <v>155</v>
      </c>
      <c r="J9" s="160"/>
      <c r="K9" s="161"/>
      <c r="L9" s="161"/>
      <c r="M9" s="106"/>
      <c r="N9" s="107" t="s">
        <v>2</v>
      </c>
      <c r="O9" s="90" t="str">
        <f t="shared" ref="O9:O34" si="1">IF(OR(B9="NI",B9="N"),"New question introduced in 2023 - Please answer this question for the year of the previous update in Column P",IF(B9="EC","Small changes were made to the question. Take extra care when validating the response in Column N. If necessary, please change your answer in Column P",""))</f>
        <v/>
      </c>
      <c r="P9" s="90"/>
      <c r="Q9" s="91"/>
      <c r="R9" s="90"/>
      <c r="S9" s="91"/>
      <c r="T9" s="90"/>
      <c r="U9" s="91"/>
      <c r="V9" s="168" t="str">
        <f t="shared" si="0"/>
        <v>yes</v>
      </c>
      <c r="W9" s="92"/>
      <c r="X9" s="154"/>
      <c r="Y9" s="94"/>
      <c r="Z9" s="94"/>
      <c r="AA9" s="95"/>
      <c r="AB9" s="180"/>
      <c r="AC9" s="181"/>
      <c r="AD9" s="169"/>
      <c r="AE9" s="98"/>
      <c r="AF9" s="96" t="str">
        <f t="shared" ref="AF9:AF72" si="2">IF(AND(AD9="",AB9=""),"",IF(AND(AD9="",AB9&lt;&gt;""),AB9,IF(AND(AD9="",AB9&lt;&gt;""),AB9,AD9)))</f>
        <v/>
      </c>
      <c r="AG9" s="97"/>
      <c r="AH9" s="98"/>
      <c r="AI9" s="97"/>
      <c r="AJ9" s="98"/>
      <c r="AK9" s="97" t="str">
        <f t="shared" ref="AK9:AK72" si="3">IF(AND(AI9="",AG9="",AF9=""),"",IF(AND(AI9="",AG9=""),AF9,IF(AND(AI9="",AG9&lt;&gt;""),AG9,IF(AND(AI9="",AG9&lt;&gt;""),AG9,AI9))))</f>
        <v/>
      </c>
      <c r="AL9" s="98"/>
      <c r="AM9" s="98"/>
      <c r="AN9" s="98"/>
      <c r="AO9" s="97"/>
      <c r="AP9" s="98" t="str">
        <f t="shared" ref="AP9:AP72" si="4">IF(AND(AN9="",AL9="",AK9=""),".",IF(AND(AN9="",AL9=""),AK9,IF(AND(AN9="",AL9&lt;&gt;""),AL9,IF(AND(AN9="",AL9&lt;&gt;""),AL9,AN9))))</f>
        <v>.</v>
      </c>
      <c r="AQ9" s="99"/>
      <c r="AR9" s="67"/>
      <c r="AS9" s="87"/>
      <c r="AT9" s="85"/>
      <c r="AU9" s="85"/>
      <c r="AV9" s="86"/>
    </row>
    <row r="10" spans="1:48" ht="41.25" customHeight="1" x14ac:dyDescent="0.25">
      <c r="A10" s="76" t="str">
        <f>MID(F10,FIND("(Q",F10)+1,7)</f>
        <v>Q4.1.1a</v>
      </c>
      <c r="B10" s="76" t="s">
        <v>27</v>
      </c>
      <c r="C10" s="76" t="s">
        <v>86</v>
      </c>
      <c r="D10" s="13"/>
      <c r="E10" s="34"/>
      <c r="F10" s="221" t="s">
        <v>430</v>
      </c>
      <c r="G10" s="221"/>
      <c r="H10" s="222"/>
      <c r="I10" s="197"/>
      <c r="J10" s="160"/>
      <c r="K10" s="161"/>
      <c r="L10" s="161"/>
      <c r="M10" s="106"/>
      <c r="N10" s="107" t="s">
        <v>2</v>
      </c>
      <c r="O10" s="90" t="str">
        <f t="shared" si="1"/>
        <v/>
      </c>
      <c r="P10" s="90"/>
      <c r="Q10" s="91"/>
      <c r="R10" s="90"/>
      <c r="S10" s="91"/>
      <c r="T10" s="90"/>
      <c r="U10" s="91"/>
      <c r="V10" s="168" t="str">
        <f t="shared" si="0"/>
        <v>yes</v>
      </c>
      <c r="W10" s="92"/>
      <c r="X10" s="154"/>
      <c r="Y10" s="94"/>
      <c r="Z10" s="94"/>
      <c r="AA10" s="95"/>
      <c r="AB10" s="180"/>
      <c r="AC10" s="181"/>
      <c r="AD10" s="169"/>
      <c r="AE10" s="98"/>
      <c r="AF10" s="96" t="str">
        <f t="shared" si="2"/>
        <v/>
      </c>
      <c r="AG10" s="97"/>
      <c r="AH10" s="98"/>
      <c r="AI10" s="97"/>
      <c r="AJ10" s="98"/>
      <c r="AK10" s="97" t="str">
        <f t="shared" si="3"/>
        <v/>
      </c>
      <c r="AL10" s="98"/>
      <c r="AM10" s="98"/>
      <c r="AN10" s="98"/>
      <c r="AO10" s="97"/>
      <c r="AP10" s="98" t="str">
        <f t="shared" si="4"/>
        <v>.</v>
      </c>
      <c r="AQ10" s="99"/>
      <c r="AR10" s="67"/>
      <c r="AS10" s="108"/>
      <c r="AT10" s="85"/>
      <c r="AU10" s="85"/>
      <c r="AV10" s="86"/>
    </row>
    <row r="11" spans="1:48" ht="23" x14ac:dyDescent="0.25">
      <c r="A11" s="76" t="str">
        <f>MID(F11,FIND("(Q",F11)+1,7)</f>
        <v>Q4.1.1b</v>
      </c>
      <c r="B11" s="76" t="s">
        <v>23</v>
      </c>
      <c r="C11" s="76" t="s">
        <v>85</v>
      </c>
      <c r="D11" s="13" t="s">
        <v>0</v>
      </c>
      <c r="E11" s="34" t="s">
        <v>0</v>
      </c>
      <c r="F11" s="237" t="s">
        <v>277</v>
      </c>
      <c r="G11" s="237"/>
      <c r="H11" s="238"/>
      <c r="I11" s="197" t="s">
        <v>156</v>
      </c>
      <c r="J11" s="160"/>
      <c r="K11" s="161"/>
      <c r="L11" s="161"/>
      <c r="M11" s="106"/>
      <c r="N11" s="107" t="s">
        <v>2</v>
      </c>
      <c r="O11" s="90" t="str">
        <f t="shared" si="1"/>
        <v/>
      </c>
      <c r="P11" s="90"/>
      <c r="Q11" s="91"/>
      <c r="R11" s="90"/>
      <c r="S11" s="91"/>
      <c r="T11" s="90"/>
      <c r="U11" s="91"/>
      <c r="V11" s="168" t="str">
        <f t="shared" si="0"/>
        <v>yes</v>
      </c>
      <c r="W11" s="92"/>
      <c r="X11" s="154"/>
      <c r="Y11" s="94"/>
      <c r="Z11" s="94"/>
      <c r="AA11" s="95"/>
      <c r="AB11" s="180"/>
      <c r="AC11" s="181"/>
      <c r="AD11" s="169"/>
      <c r="AE11" s="98"/>
      <c r="AF11" s="96" t="str">
        <f t="shared" si="2"/>
        <v/>
      </c>
      <c r="AG11" s="97"/>
      <c r="AH11" s="98"/>
      <c r="AI11" s="97"/>
      <c r="AJ11" s="98"/>
      <c r="AK11" s="97" t="str">
        <f t="shared" si="3"/>
        <v/>
      </c>
      <c r="AL11" s="98"/>
      <c r="AM11" s="98"/>
      <c r="AN11" s="98"/>
      <c r="AO11" s="97"/>
      <c r="AP11" s="98" t="str">
        <f t="shared" si="4"/>
        <v>.</v>
      </c>
      <c r="AQ11" s="99"/>
      <c r="AR11" s="67"/>
      <c r="AS11" s="108"/>
      <c r="AT11" s="85"/>
      <c r="AU11" s="85"/>
      <c r="AV11" s="86"/>
    </row>
    <row r="12" spans="1:48" x14ac:dyDescent="0.25">
      <c r="A12" s="76" t="str">
        <f>MID(E12,FIND("(Q",E12)+1,6)</f>
        <v>Q4.1.2</v>
      </c>
      <c r="B12" s="76" t="s">
        <v>23</v>
      </c>
      <c r="C12" s="76" t="s">
        <v>87</v>
      </c>
      <c r="D12" s="13" t="s">
        <v>0</v>
      </c>
      <c r="E12" s="216" t="s">
        <v>282</v>
      </c>
      <c r="F12" s="223"/>
      <c r="G12" s="223"/>
      <c r="H12" s="224"/>
      <c r="I12" s="197"/>
      <c r="J12" s="160"/>
      <c r="K12" s="161"/>
      <c r="L12" s="161"/>
      <c r="M12" s="106"/>
      <c r="N12" s="107" t="s">
        <v>2</v>
      </c>
      <c r="O12" s="90" t="str">
        <f t="shared" si="1"/>
        <v/>
      </c>
      <c r="P12" s="90"/>
      <c r="Q12" s="91"/>
      <c r="R12" s="90"/>
      <c r="S12" s="91"/>
      <c r="T12" s="90"/>
      <c r="U12" s="91"/>
      <c r="V12" s="168" t="str">
        <f t="shared" si="0"/>
        <v>yes</v>
      </c>
      <c r="W12" s="92"/>
      <c r="X12" s="154"/>
      <c r="Y12" s="94"/>
      <c r="Z12" s="94"/>
      <c r="AA12" s="95"/>
      <c r="AB12" s="180"/>
      <c r="AC12" s="181"/>
      <c r="AD12" s="169"/>
      <c r="AE12" s="98"/>
      <c r="AF12" s="96" t="str">
        <f t="shared" si="2"/>
        <v/>
      </c>
      <c r="AG12" s="97"/>
      <c r="AH12" s="98"/>
      <c r="AI12" s="97"/>
      <c r="AJ12" s="98"/>
      <c r="AK12" s="97" t="str">
        <f t="shared" si="3"/>
        <v/>
      </c>
      <c r="AL12" s="98"/>
      <c r="AM12" s="98"/>
      <c r="AN12" s="98"/>
      <c r="AO12" s="97"/>
      <c r="AP12" s="98" t="str">
        <f t="shared" si="4"/>
        <v>.</v>
      </c>
      <c r="AQ12" s="99"/>
      <c r="AR12" s="67"/>
      <c r="AS12" s="108"/>
      <c r="AT12" s="85"/>
      <c r="AU12" s="85"/>
      <c r="AV12" s="86"/>
    </row>
    <row r="13" spans="1:48" ht="39.75" customHeight="1" x14ac:dyDescent="0.25">
      <c r="A13" s="76" t="str">
        <f>MID(F13,FIND("(Q",F13)+1,7)</f>
        <v>Q4.1.2a</v>
      </c>
      <c r="B13" s="76" t="s">
        <v>27</v>
      </c>
      <c r="C13" s="76" t="s">
        <v>88</v>
      </c>
      <c r="D13" s="13" t="s">
        <v>0</v>
      </c>
      <c r="E13" s="136"/>
      <c r="F13" s="214" t="s">
        <v>431</v>
      </c>
      <c r="G13" s="214"/>
      <c r="H13" s="215"/>
      <c r="I13" s="197"/>
      <c r="J13" s="160"/>
      <c r="K13" s="161"/>
      <c r="L13" s="161"/>
      <c r="M13" s="106"/>
      <c r="N13" s="107" t="s">
        <v>450</v>
      </c>
      <c r="O13" s="90" t="str">
        <f t="shared" si="1"/>
        <v/>
      </c>
      <c r="P13" s="90"/>
      <c r="Q13" s="91"/>
      <c r="R13" s="90"/>
      <c r="S13" s="91"/>
      <c r="T13" s="90"/>
      <c r="U13" s="91"/>
      <c r="V13" s="168" t="str">
        <f t="shared" si="0"/>
        <v>.</v>
      </c>
      <c r="W13" s="92"/>
      <c r="X13" s="154"/>
      <c r="Y13" s="94"/>
      <c r="Z13" s="94"/>
      <c r="AA13" s="95"/>
      <c r="AB13" s="180"/>
      <c r="AC13" s="181"/>
      <c r="AD13" s="169"/>
      <c r="AE13" s="98"/>
      <c r="AF13" s="96" t="str">
        <f t="shared" si="2"/>
        <v/>
      </c>
      <c r="AG13" s="97"/>
      <c r="AH13" s="98"/>
      <c r="AI13" s="97"/>
      <c r="AJ13" s="98"/>
      <c r="AK13" s="97" t="str">
        <f t="shared" si="3"/>
        <v/>
      </c>
      <c r="AL13" s="98"/>
      <c r="AM13" s="98"/>
      <c r="AN13" s="98"/>
      <c r="AO13" s="97"/>
      <c r="AP13" s="98" t="str">
        <f t="shared" si="4"/>
        <v>.</v>
      </c>
      <c r="AQ13" s="99"/>
      <c r="AR13" s="67"/>
      <c r="AS13" s="108"/>
      <c r="AT13" s="85"/>
      <c r="AU13" s="85"/>
      <c r="AV13" s="86"/>
    </row>
    <row r="14" spans="1:48" ht="45" customHeight="1" x14ac:dyDescent="0.25">
      <c r="A14" s="76" t="str">
        <f>MID(F14,FIND("(Q",F14)+1,7)</f>
        <v>Q4.1.2b</v>
      </c>
      <c r="B14" s="76" t="s">
        <v>24</v>
      </c>
      <c r="D14" s="13"/>
      <c r="E14" s="196"/>
      <c r="F14" s="216" t="s">
        <v>259</v>
      </c>
      <c r="G14" s="216"/>
      <c r="H14" s="217"/>
      <c r="I14" s="197" t="s">
        <v>156</v>
      </c>
      <c r="J14" s="160"/>
      <c r="K14" s="161"/>
      <c r="L14" s="161"/>
      <c r="M14" s="106"/>
      <c r="N14" s="107" t="s">
        <v>0</v>
      </c>
      <c r="O14" s="90" t="str">
        <f t="shared" si="1"/>
        <v>New question introduced in 2023 - Please answer this question for the year of the previous update in Column P</v>
      </c>
      <c r="P14" s="90"/>
      <c r="Q14" s="91"/>
      <c r="R14" s="90"/>
      <c r="S14" s="91"/>
      <c r="T14" s="90"/>
      <c r="U14" s="91"/>
      <c r="V14" s="168" t="str">
        <f t="shared" si="0"/>
        <v/>
      </c>
      <c r="W14" s="92"/>
      <c r="X14" s="154"/>
      <c r="Y14" s="94"/>
      <c r="Z14" s="94"/>
      <c r="AA14" s="95"/>
      <c r="AB14" s="180"/>
      <c r="AC14" s="181"/>
      <c r="AD14" s="169"/>
      <c r="AE14" s="98"/>
      <c r="AF14" s="96" t="str">
        <f t="shared" si="2"/>
        <v/>
      </c>
      <c r="AG14" s="97"/>
      <c r="AH14" s="98"/>
      <c r="AI14" s="97"/>
      <c r="AJ14" s="98"/>
      <c r="AK14" s="97" t="str">
        <f t="shared" si="3"/>
        <v/>
      </c>
      <c r="AL14" s="98"/>
      <c r="AM14" s="98"/>
      <c r="AN14" s="98"/>
      <c r="AO14" s="97"/>
      <c r="AP14" s="98" t="str">
        <f t="shared" si="4"/>
        <v>.</v>
      </c>
      <c r="AQ14" s="99"/>
      <c r="AR14" s="67"/>
      <c r="AS14" s="108"/>
      <c r="AT14" s="85"/>
      <c r="AU14" s="85"/>
      <c r="AV14" s="86"/>
    </row>
    <row r="15" spans="1:48" ht="88.5" customHeight="1" x14ac:dyDescent="0.25">
      <c r="A15" s="76" t="str">
        <f>MID(E15,FIND("(Q",E15)+1,6)</f>
        <v>Q4.1.3</v>
      </c>
      <c r="B15" s="76" t="s">
        <v>25</v>
      </c>
      <c r="C15" s="76" t="s">
        <v>89</v>
      </c>
      <c r="D15" s="13"/>
      <c r="E15" s="239" t="s">
        <v>283</v>
      </c>
      <c r="F15" s="240"/>
      <c r="G15" s="240"/>
      <c r="H15" s="241"/>
      <c r="I15" s="205" t="s">
        <v>339</v>
      </c>
      <c r="J15" s="160"/>
      <c r="K15" s="161"/>
      <c r="L15" s="161"/>
      <c r="M15" s="106"/>
      <c r="N15" s="107" t="s">
        <v>2</v>
      </c>
      <c r="O15" s="90" t="str">
        <f t="shared" si="1"/>
        <v>Small changes were made to the question. Take extra care when validating the response in Column N. If necessary, please change your answer in Column P</v>
      </c>
      <c r="P15" s="90"/>
      <c r="Q15" s="91"/>
      <c r="R15" s="90"/>
      <c r="S15" s="91"/>
      <c r="T15" s="90"/>
      <c r="U15" s="91"/>
      <c r="V15" s="168" t="str">
        <f t="shared" si="0"/>
        <v>yes</v>
      </c>
      <c r="W15" s="92"/>
      <c r="X15" s="154"/>
      <c r="Y15" s="94"/>
      <c r="Z15" s="94"/>
      <c r="AA15" s="95"/>
      <c r="AB15" s="180"/>
      <c r="AC15" s="181"/>
      <c r="AD15" s="98"/>
      <c r="AE15" s="98"/>
      <c r="AF15" s="96" t="str">
        <f t="shared" si="2"/>
        <v/>
      </c>
      <c r="AG15" s="97"/>
      <c r="AH15" s="98"/>
      <c r="AI15" s="97"/>
      <c r="AJ15" s="98"/>
      <c r="AK15" s="97" t="str">
        <f t="shared" si="3"/>
        <v/>
      </c>
      <c r="AL15" s="98"/>
      <c r="AM15" s="98"/>
      <c r="AN15" s="98"/>
      <c r="AO15" s="97"/>
      <c r="AP15" s="98" t="str">
        <f t="shared" si="4"/>
        <v>.</v>
      </c>
      <c r="AQ15" s="99"/>
      <c r="AR15" s="67"/>
      <c r="AS15" s="108"/>
      <c r="AT15" s="85"/>
      <c r="AU15" s="85"/>
      <c r="AV15" s="86"/>
    </row>
    <row r="16" spans="1:48" ht="88.5" customHeight="1" x14ac:dyDescent="0.25">
      <c r="A16" s="76" t="str">
        <f>MID(E16,FIND("(Q",E16)+1,7)</f>
        <v>Q4.1.3a</v>
      </c>
      <c r="B16" s="76" t="s">
        <v>27</v>
      </c>
      <c r="C16" s="76" t="s">
        <v>90</v>
      </c>
      <c r="D16" s="13"/>
      <c r="E16" s="242" t="s">
        <v>157</v>
      </c>
      <c r="F16" s="242"/>
      <c r="G16" s="242"/>
      <c r="H16" s="243"/>
      <c r="I16" s="205"/>
      <c r="J16" s="160"/>
      <c r="K16" s="161"/>
      <c r="L16" s="161"/>
      <c r="M16" s="106"/>
      <c r="N16" s="107" t="s">
        <v>450</v>
      </c>
      <c r="O16" s="90" t="str">
        <f t="shared" si="1"/>
        <v/>
      </c>
      <c r="P16" s="90"/>
      <c r="Q16" s="91"/>
      <c r="R16" s="90"/>
      <c r="S16" s="91"/>
      <c r="T16" s="90"/>
      <c r="U16" s="91"/>
      <c r="V16" s="168" t="str">
        <f t="shared" si="0"/>
        <v>.</v>
      </c>
      <c r="W16" s="92"/>
      <c r="X16" s="154"/>
      <c r="Y16" s="94"/>
      <c r="Z16" s="94"/>
      <c r="AA16" s="95"/>
      <c r="AB16" s="180"/>
      <c r="AC16" s="181"/>
      <c r="AD16" s="98"/>
      <c r="AE16" s="98"/>
      <c r="AF16" s="96" t="str">
        <f t="shared" si="2"/>
        <v/>
      </c>
      <c r="AG16" s="97"/>
      <c r="AH16" s="98"/>
      <c r="AI16" s="97"/>
      <c r="AJ16" s="98"/>
      <c r="AK16" s="97" t="str">
        <f t="shared" si="3"/>
        <v/>
      </c>
      <c r="AL16" s="98"/>
      <c r="AM16" s="98"/>
      <c r="AN16" s="98"/>
      <c r="AO16" s="97"/>
      <c r="AP16" s="98" t="str">
        <f t="shared" si="4"/>
        <v>.</v>
      </c>
      <c r="AQ16" s="99"/>
      <c r="AR16" s="67"/>
      <c r="AS16" s="108"/>
      <c r="AT16" s="85"/>
      <c r="AU16" s="85"/>
      <c r="AV16" s="86"/>
    </row>
    <row r="17" spans="1:48" s="32" customFormat="1" ht="39.75" customHeight="1" x14ac:dyDescent="0.25">
      <c r="A17" s="76" t="str">
        <f>MID(E17,FIND("(Q",E17)+1,6)</f>
        <v>Q4.1.4</v>
      </c>
      <c r="B17" s="109" t="s">
        <v>24</v>
      </c>
      <c r="C17" s="109"/>
      <c r="D17" s="35"/>
      <c r="E17" s="239" t="s">
        <v>158</v>
      </c>
      <c r="F17" s="239"/>
      <c r="G17" s="239"/>
      <c r="H17" s="244"/>
      <c r="I17" s="198"/>
      <c r="J17" s="158"/>
      <c r="K17" s="88"/>
      <c r="L17" s="88"/>
      <c r="M17" s="89"/>
      <c r="N17" s="107" t="s">
        <v>0</v>
      </c>
      <c r="O17" s="90" t="str">
        <f t="shared" si="1"/>
        <v>New question introduced in 2023 - Please answer this question for the year of the previous update in Column P</v>
      </c>
      <c r="P17" s="90"/>
      <c r="Q17" s="91"/>
      <c r="R17" s="90"/>
      <c r="S17" s="91"/>
      <c r="T17" s="90"/>
      <c r="U17" s="91"/>
      <c r="V17" s="168" t="str">
        <f t="shared" si="0"/>
        <v/>
      </c>
      <c r="W17" s="92"/>
      <c r="X17" s="154"/>
      <c r="Y17" s="94"/>
      <c r="Z17" s="94"/>
      <c r="AA17" s="95"/>
      <c r="AB17" s="180"/>
      <c r="AC17" s="181"/>
      <c r="AD17" s="98"/>
      <c r="AE17" s="98"/>
      <c r="AF17" s="96" t="str">
        <f t="shared" si="2"/>
        <v/>
      </c>
      <c r="AG17" s="97"/>
      <c r="AH17" s="98"/>
      <c r="AI17" s="97"/>
      <c r="AJ17" s="98"/>
      <c r="AK17" s="97" t="str">
        <f t="shared" si="3"/>
        <v/>
      </c>
      <c r="AL17" s="98"/>
      <c r="AM17" s="98"/>
      <c r="AN17" s="98"/>
      <c r="AO17" s="97"/>
      <c r="AP17" s="98" t="str">
        <f t="shared" si="4"/>
        <v>.</v>
      </c>
      <c r="AQ17" s="99"/>
      <c r="AR17" s="72"/>
      <c r="AS17" s="108"/>
      <c r="AT17" s="85"/>
      <c r="AU17" s="85"/>
      <c r="AV17" s="86"/>
    </row>
    <row r="18" spans="1:48" s="32" customFormat="1" ht="57.65" customHeight="1" x14ac:dyDescent="0.25">
      <c r="A18" s="76" t="str">
        <f t="shared" ref="A18" si="5">MID(E18,FIND("(Q",E18)+1,7)</f>
        <v>Q4.1.4a</v>
      </c>
      <c r="B18" s="109" t="s">
        <v>154</v>
      </c>
      <c r="C18" s="109"/>
      <c r="D18" s="35"/>
      <c r="E18" s="245" t="s">
        <v>159</v>
      </c>
      <c r="F18" s="245"/>
      <c r="G18" s="245"/>
      <c r="H18" s="246"/>
      <c r="I18" s="198"/>
      <c r="J18" s="158"/>
      <c r="K18" s="88"/>
      <c r="L18" s="88"/>
      <c r="M18" s="89"/>
      <c r="N18" s="107" t="s">
        <v>0</v>
      </c>
      <c r="O18" s="90" t="s">
        <v>350</v>
      </c>
      <c r="P18" s="90"/>
      <c r="Q18" s="91"/>
      <c r="R18" s="90"/>
      <c r="S18" s="91"/>
      <c r="T18" s="90"/>
      <c r="U18" s="91"/>
      <c r="V18" s="168" t="str">
        <f t="shared" si="0"/>
        <v/>
      </c>
      <c r="W18" s="92"/>
      <c r="X18" s="154"/>
      <c r="Y18" s="94"/>
      <c r="Z18" s="94"/>
      <c r="AA18" s="95"/>
      <c r="AB18" s="180"/>
      <c r="AC18" s="181"/>
      <c r="AD18" s="98"/>
      <c r="AE18" s="98"/>
      <c r="AF18" s="96" t="str">
        <f t="shared" si="2"/>
        <v/>
      </c>
      <c r="AG18" s="97"/>
      <c r="AH18" s="98"/>
      <c r="AI18" s="97"/>
      <c r="AJ18" s="98"/>
      <c r="AK18" s="97" t="str">
        <f t="shared" si="3"/>
        <v/>
      </c>
      <c r="AL18" s="98"/>
      <c r="AM18" s="98"/>
      <c r="AN18" s="98"/>
      <c r="AO18" s="97"/>
      <c r="AP18" s="98" t="str">
        <f t="shared" si="4"/>
        <v>.</v>
      </c>
      <c r="AQ18" s="99"/>
      <c r="AR18" s="67"/>
      <c r="AS18" s="108"/>
      <c r="AT18" s="85"/>
      <c r="AU18" s="85"/>
      <c r="AV18" s="86"/>
    </row>
    <row r="19" spans="1:48" ht="46.5" customHeight="1" x14ac:dyDescent="0.25">
      <c r="A19" s="76" t="str">
        <f>MID(E19,FIND("(Q",E19)+1,6)</f>
        <v>Q4.1.5</v>
      </c>
      <c r="B19" s="76" t="s">
        <v>23</v>
      </c>
      <c r="C19" s="76" t="s">
        <v>91</v>
      </c>
      <c r="D19" s="13"/>
      <c r="E19" s="216" t="s">
        <v>284</v>
      </c>
      <c r="F19" s="223"/>
      <c r="G19" s="223"/>
      <c r="H19" s="224"/>
      <c r="I19" s="193" t="s">
        <v>160</v>
      </c>
      <c r="J19" s="160"/>
      <c r="K19" s="161"/>
      <c r="L19" s="161"/>
      <c r="M19" s="106"/>
      <c r="N19" s="107" t="s">
        <v>1</v>
      </c>
      <c r="O19" s="90" t="str">
        <f t="shared" si="1"/>
        <v/>
      </c>
      <c r="P19" s="90"/>
      <c r="Q19" s="91"/>
      <c r="R19" s="90"/>
      <c r="S19" s="91"/>
      <c r="T19" s="90"/>
      <c r="U19" s="91"/>
      <c r="V19" s="168" t="str">
        <f t="shared" si="0"/>
        <v>no</v>
      </c>
      <c r="W19" s="92"/>
      <c r="X19" s="154"/>
      <c r="Y19" s="94"/>
      <c r="Z19" s="94"/>
      <c r="AA19" s="95"/>
      <c r="AB19" s="180"/>
      <c r="AC19" s="181"/>
      <c r="AD19" s="169"/>
      <c r="AE19" s="98"/>
      <c r="AF19" s="96" t="str">
        <f t="shared" si="2"/>
        <v/>
      </c>
      <c r="AG19" s="97"/>
      <c r="AH19" s="98"/>
      <c r="AI19" s="97"/>
      <c r="AJ19" s="98"/>
      <c r="AK19" s="97" t="str">
        <f t="shared" si="3"/>
        <v/>
      </c>
      <c r="AL19" s="98"/>
      <c r="AM19" s="98"/>
      <c r="AN19" s="98"/>
      <c r="AO19" s="97"/>
      <c r="AP19" s="98" t="str">
        <f t="shared" si="4"/>
        <v>.</v>
      </c>
      <c r="AQ19" s="99"/>
      <c r="AR19" s="67"/>
      <c r="AS19" s="108"/>
      <c r="AT19" s="85"/>
      <c r="AU19" s="85"/>
      <c r="AV19" s="86"/>
    </row>
    <row r="20" spans="1:48" ht="69" customHeight="1" x14ac:dyDescent="0.25">
      <c r="A20" s="76" t="str">
        <f>MID(E20,FIND("(Q",E20)+1,7)</f>
        <v>Q4.1.5a</v>
      </c>
      <c r="B20" s="76" t="s">
        <v>154</v>
      </c>
      <c r="D20" s="13"/>
      <c r="E20" s="214" t="s">
        <v>161</v>
      </c>
      <c r="F20" s="214"/>
      <c r="G20" s="214"/>
      <c r="H20" s="215"/>
      <c r="I20" s="62"/>
      <c r="J20" s="160"/>
      <c r="K20" s="161"/>
      <c r="L20" s="161"/>
      <c r="M20" s="106"/>
      <c r="N20" s="107" t="s">
        <v>0</v>
      </c>
      <c r="O20" s="90"/>
      <c r="P20" s="90"/>
      <c r="Q20" s="91"/>
      <c r="R20" s="90"/>
      <c r="S20" s="91"/>
      <c r="T20" s="90"/>
      <c r="U20" s="91"/>
      <c r="V20" s="168" t="str">
        <f t="shared" si="0"/>
        <v/>
      </c>
      <c r="W20" s="92"/>
      <c r="X20" s="154"/>
      <c r="Y20" s="94"/>
      <c r="Z20" s="94"/>
      <c r="AA20" s="95"/>
      <c r="AB20" s="180"/>
      <c r="AC20" s="181"/>
      <c r="AD20" s="169"/>
      <c r="AE20" s="98"/>
      <c r="AF20" s="96" t="str">
        <f t="shared" si="2"/>
        <v/>
      </c>
      <c r="AG20" s="97"/>
      <c r="AH20" s="98"/>
      <c r="AI20" s="97"/>
      <c r="AJ20" s="98"/>
      <c r="AK20" s="97" t="str">
        <f t="shared" si="3"/>
        <v/>
      </c>
      <c r="AL20" s="98"/>
      <c r="AM20" s="98"/>
      <c r="AN20" s="98"/>
      <c r="AO20" s="97"/>
      <c r="AP20" s="98" t="str">
        <f t="shared" si="4"/>
        <v>.</v>
      </c>
      <c r="AQ20" s="99"/>
      <c r="AR20" s="67"/>
      <c r="AS20" s="108"/>
      <c r="AT20" s="85"/>
      <c r="AU20" s="85"/>
      <c r="AV20" s="86"/>
    </row>
    <row r="21" spans="1:48" ht="57.65" customHeight="1" x14ac:dyDescent="0.25">
      <c r="A21" s="76" t="str">
        <f>MID(E21,FIND("(Q",E21)+1,6)</f>
        <v>Q4.1.6</v>
      </c>
      <c r="B21" s="76" t="s">
        <v>25</v>
      </c>
      <c r="C21" s="76" t="s">
        <v>92</v>
      </c>
      <c r="D21" s="13"/>
      <c r="E21" s="216" t="s">
        <v>285</v>
      </c>
      <c r="F21" s="223"/>
      <c r="G21" s="223"/>
      <c r="H21" s="224"/>
      <c r="I21" s="193" t="s">
        <v>163</v>
      </c>
      <c r="J21" s="160"/>
      <c r="K21" s="161"/>
      <c r="L21" s="161"/>
      <c r="M21" s="106"/>
      <c r="N21" s="107" t="s">
        <v>1</v>
      </c>
      <c r="O21" s="90" t="str">
        <f t="shared" si="1"/>
        <v>Small changes were made to the question. Take extra care when validating the response in Column N. If necessary, please change your answer in Column P</v>
      </c>
      <c r="P21" s="90"/>
      <c r="Q21" s="91"/>
      <c r="R21" s="90"/>
      <c r="S21" s="91"/>
      <c r="T21" s="90"/>
      <c r="U21" s="91"/>
      <c r="V21" s="168" t="str">
        <f t="shared" si="0"/>
        <v>no</v>
      </c>
      <c r="W21" s="92"/>
      <c r="X21" s="154"/>
      <c r="Y21" s="94"/>
      <c r="Z21" s="94"/>
      <c r="AA21" s="95"/>
      <c r="AB21" s="180"/>
      <c r="AC21" s="181"/>
      <c r="AD21" s="169"/>
      <c r="AE21" s="98"/>
      <c r="AF21" s="96" t="str">
        <f t="shared" si="2"/>
        <v/>
      </c>
      <c r="AG21" s="97"/>
      <c r="AH21" s="98"/>
      <c r="AI21" s="97"/>
      <c r="AJ21" s="98"/>
      <c r="AK21" s="97" t="str">
        <f t="shared" si="3"/>
        <v/>
      </c>
      <c r="AL21" s="98"/>
      <c r="AM21" s="98"/>
      <c r="AN21" s="98"/>
      <c r="AO21" s="97"/>
      <c r="AP21" s="98" t="str">
        <f t="shared" si="4"/>
        <v>.</v>
      </c>
      <c r="AQ21" s="99"/>
      <c r="AR21" s="67"/>
      <c r="AS21" s="108"/>
      <c r="AT21" s="85"/>
      <c r="AU21" s="85"/>
      <c r="AV21" s="86"/>
    </row>
    <row r="22" spans="1:48" s="32" customFormat="1" ht="46" customHeight="1" x14ac:dyDescent="0.25">
      <c r="A22" s="76" t="str">
        <f>MID(E22,FIND("(Q",E22)+1,7)</f>
        <v>Q4.1.6a</v>
      </c>
      <c r="B22" s="109" t="s">
        <v>154</v>
      </c>
      <c r="C22" s="109"/>
      <c r="D22" s="35"/>
      <c r="E22" s="214" t="s">
        <v>162</v>
      </c>
      <c r="F22" s="214"/>
      <c r="G22" s="214"/>
      <c r="H22" s="215"/>
      <c r="I22" s="198"/>
      <c r="J22" s="158"/>
      <c r="K22" s="88"/>
      <c r="L22" s="88"/>
      <c r="M22" s="89"/>
      <c r="N22" s="107" t="s">
        <v>0</v>
      </c>
      <c r="O22" s="90"/>
      <c r="P22" s="90"/>
      <c r="Q22" s="91"/>
      <c r="R22" s="90"/>
      <c r="S22" s="91"/>
      <c r="T22" s="90"/>
      <c r="U22" s="91"/>
      <c r="V22" s="168" t="str">
        <f t="shared" si="0"/>
        <v/>
      </c>
      <c r="W22" s="92"/>
      <c r="X22" s="154"/>
      <c r="Y22" s="94"/>
      <c r="Z22" s="94"/>
      <c r="AA22" s="95"/>
      <c r="AB22" s="180"/>
      <c r="AC22" s="181"/>
      <c r="AD22" s="98"/>
      <c r="AE22" s="98"/>
      <c r="AF22" s="96" t="str">
        <f t="shared" si="2"/>
        <v/>
      </c>
      <c r="AG22" s="97"/>
      <c r="AH22" s="98"/>
      <c r="AI22" s="97"/>
      <c r="AJ22" s="98"/>
      <c r="AK22" s="97" t="str">
        <f t="shared" si="3"/>
        <v/>
      </c>
      <c r="AL22" s="98"/>
      <c r="AM22" s="98"/>
      <c r="AN22" s="98"/>
      <c r="AO22" s="97"/>
      <c r="AP22" s="98" t="str">
        <f t="shared" si="4"/>
        <v>.</v>
      </c>
      <c r="AQ22" s="99"/>
      <c r="AR22" s="67"/>
      <c r="AS22" s="108"/>
      <c r="AT22" s="85"/>
      <c r="AU22" s="85"/>
      <c r="AV22" s="86"/>
    </row>
    <row r="23" spans="1:48" s="32" customFormat="1" ht="75" customHeight="1" x14ac:dyDescent="0.25">
      <c r="A23" s="76" t="str">
        <f>MID(E23,FIND("(Q",E23)+1,6)</f>
        <v>Q4.1.7</v>
      </c>
      <c r="B23" s="109" t="s">
        <v>24</v>
      </c>
      <c r="C23" s="109"/>
      <c r="D23" s="35"/>
      <c r="E23" s="216" t="s">
        <v>166</v>
      </c>
      <c r="F23" s="216"/>
      <c r="G23" s="216"/>
      <c r="H23" s="217"/>
      <c r="I23" s="209" t="s">
        <v>338</v>
      </c>
      <c r="J23" s="158"/>
      <c r="K23" s="88"/>
      <c r="L23" s="88"/>
      <c r="M23" s="89"/>
      <c r="N23" s="107" t="s">
        <v>0</v>
      </c>
      <c r="O23" s="90" t="str">
        <f t="shared" si="1"/>
        <v>New question introduced in 2023 - Please answer this question for the year of the previous update in Column P</v>
      </c>
      <c r="P23" s="90"/>
      <c r="Q23" s="91"/>
      <c r="R23" s="90"/>
      <c r="S23" s="91"/>
      <c r="T23" s="90"/>
      <c r="U23" s="91"/>
      <c r="V23" s="168" t="str">
        <f t="shared" si="0"/>
        <v/>
      </c>
      <c r="W23" s="92"/>
      <c r="X23" s="154"/>
      <c r="Y23" s="94"/>
      <c r="Z23" s="94"/>
      <c r="AA23" s="95"/>
      <c r="AB23" s="180"/>
      <c r="AC23" s="181"/>
      <c r="AD23" s="169"/>
      <c r="AE23" s="98"/>
      <c r="AF23" s="96" t="str">
        <f t="shared" si="2"/>
        <v/>
      </c>
      <c r="AG23" s="97"/>
      <c r="AH23" s="98"/>
      <c r="AI23" s="97"/>
      <c r="AJ23" s="98"/>
      <c r="AK23" s="97" t="str">
        <f t="shared" si="3"/>
        <v/>
      </c>
      <c r="AL23" s="98"/>
      <c r="AM23" s="98"/>
      <c r="AN23" s="98"/>
      <c r="AO23" s="97"/>
      <c r="AP23" s="98" t="str">
        <f t="shared" si="4"/>
        <v>.</v>
      </c>
      <c r="AQ23" s="99"/>
      <c r="AR23" s="67"/>
      <c r="AS23" s="108"/>
      <c r="AT23" s="85"/>
      <c r="AU23" s="85"/>
      <c r="AV23" s="86"/>
    </row>
    <row r="24" spans="1:48" s="32" customFormat="1" ht="75" customHeight="1" x14ac:dyDescent="0.25">
      <c r="A24" s="76" t="str">
        <f>MID(E24,FIND("(Q",E24)+1,7)</f>
        <v>Q4.1.7a</v>
      </c>
      <c r="B24" s="109" t="s">
        <v>154</v>
      </c>
      <c r="C24" s="109"/>
      <c r="D24" s="35"/>
      <c r="E24" s="214" t="s">
        <v>164</v>
      </c>
      <c r="F24" s="214"/>
      <c r="G24" s="214"/>
      <c r="H24" s="215"/>
      <c r="I24" s="209"/>
      <c r="J24" s="158"/>
      <c r="K24" s="88"/>
      <c r="L24" s="88"/>
      <c r="M24" s="89"/>
      <c r="N24" s="107" t="s">
        <v>0</v>
      </c>
      <c r="O24" s="90" t="s">
        <v>350</v>
      </c>
      <c r="P24" s="90"/>
      <c r="Q24" s="91"/>
      <c r="R24" s="90"/>
      <c r="S24" s="91"/>
      <c r="T24" s="90"/>
      <c r="U24" s="91"/>
      <c r="V24" s="168" t="str">
        <f t="shared" si="0"/>
        <v/>
      </c>
      <c r="W24" s="92"/>
      <c r="X24" s="154"/>
      <c r="Y24" s="94"/>
      <c r="Z24" s="94"/>
      <c r="AA24" s="95"/>
      <c r="AB24" s="180"/>
      <c r="AC24" s="181"/>
      <c r="AD24" s="98"/>
      <c r="AE24" s="98"/>
      <c r="AF24" s="96" t="str">
        <f t="shared" si="2"/>
        <v/>
      </c>
      <c r="AG24" s="97"/>
      <c r="AH24" s="98"/>
      <c r="AI24" s="97"/>
      <c r="AJ24" s="98"/>
      <c r="AK24" s="97" t="str">
        <f t="shared" si="3"/>
        <v/>
      </c>
      <c r="AL24" s="98"/>
      <c r="AM24" s="98"/>
      <c r="AN24" s="98"/>
      <c r="AO24" s="97"/>
      <c r="AP24" s="98" t="str">
        <f t="shared" si="4"/>
        <v>.</v>
      </c>
      <c r="AQ24" s="99"/>
      <c r="AR24" s="67"/>
      <c r="AS24" s="108"/>
      <c r="AT24" s="85"/>
      <c r="AU24" s="85"/>
      <c r="AV24" s="86"/>
    </row>
    <row r="25" spans="1:48" s="32" customFormat="1" ht="51" customHeight="1" x14ac:dyDescent="0.25">
      <c r="A25" s="109" t="str">
        <f>MID(E25,FIND("(Q",E25)+1,6)</f>
        <v>Q4.1.8</v>
      </c>
      <c r="B25" s="109" t="s">
        <v>24</v>
      </c>
      <c r="C25" s="109"/>
      <c r="D25" s="35"/>
      <c r="E25" s="216" t="s">
        <v>167</v>
      </c>
      <c r="F25" s="216"/>
      <c r="G25" s="216"/>
      <c r="H25" s="217"/>
      <c r="I25" s="198"/>
      <c r="J25" s="158"/>
      <c r="K25" s="88"/>
      <c r="L25" s="88"/>
      <c r="M25" s="89"/>
      <c r="N25" s="107" t="s">
        <v>0</v>
      </c>
      <c r="O25" s="90" t="str">
        <f t="shared" si="1"/>
        <v>New question introduced in 2023 - Please answer this question for the year of the previous update in Column P</v>
      </c>
      <c r="P25" s="90"/>
      <c r="Q25" s="91"/>
      <c r="R25" s="90"/>
      <c r="S25" s="91"/>
      <c r="T25" s="90"/>
      <c r="U25" s="91"/>
      <c r="V25" s="168" t="str">
        <f t="shared" si="0"/>
        <v/>
      </c>
      <c r="W25" s="92"/>
      <c r="X25" s="154"/>
      <c r="Y25" s="94"/>
      <c r="Z25" s="94"/>
      <c r="AA25" s="95"/>
      <c r="AB25" s="183"/>
      <c r="AC25" s="181"/>
      <c r="AD25" s="98"/>
      <c r="AE25" s="98"/>
      <c r="AF25" s="96" t="str">
        <f t="shared" si="2"/>
        <v/>
      </c>
      <c r="AG25" s="97"/>
      <c r="AH25" s="98"/>
      <c r="AI25" s="97"/>
      <c r="AJ25" s="98"/>
      <c r="AK25" s="97" t="str">
        <f t="shared" si="3"/>
        <v/>
      </c>
      <c r="AL25" s="98"/>
      <c r="AM25" s="98"/>
      <c r="AN25" s="98"/>
      <c r="AO25" s="97"/>
      <c r="AP25" s="98" t="str">
        <f t="shared" si="4"/>
        <v>.</v>
      </c>
      <c r="AQ25" s="99"/>
      <c r="AR25" s="67"/>
      <c r="AS25" s="108"/>
      <c r="AT25" s="85"/>
      <c r="AU25" s="85"/>
      <c r="AV25" s="86"/>
    </row>
    <row r="26" spans="1:48" s="32" customFormat="1" ht="45.65" customHeight="1" x14ac:dyDescent="0.25">
      <c r="A26" s="76" t="str">
        <f>MID(E26,FIND("(Q",E26)+1,7)</f>
        <v>Q4.1.8a</v>
      </c>
      <c r="B26" s="109" t="s">
        <v>154</v>
      </c>
      <c r="C26" s="109"/>
      <c r="D26" s="35"/>
      <c r="E26" s="214" t="s">
        <v>165</v>
      </c>
      <c r="F26" s="214"/>
      <c r="G26" s="214"/>
      <c r="H26" s="215"/>
      <c r="I26" s="198"/>
      <c r="J26" s="158"/>
      <c r="K26" s="88"/>
      <c r="L26" s="88"/>
      <c r="M26" s="89"/>
      <c r="N26" s="107" t="s">
        <v>0</v>
      </c>
      <c r="O26" s="90" t="s">
        <v>351</v>
      </c>
      <c r="P26" s="90"/>
      <c r="Q26" s="91"/>
      <c r="R26" s="90"/>
      <c r="S26" s="91"/>
      <c r="T26" s="90"/>
      <c r="U26" s="91"/>
      <c r="V26" s="168" t="str">
        <f t="shared" si="0"/>
        <v/>
      </c>
      <c r="W26" s="92"/>
      <c r="X26" s="154"/>
      <c r="Y26" s="94"/>
      <c r="Z26" s="94"/>
      <c r="AA26" s="95"/>
      <c r="AB26" s="180"/>
      <c r="AC26" s="181"/>
      <c r="AD26" s="98"/>
      <c r="AE26" s="98"/>
      <c r="AF26" s="96" t="str">
        <f t="shared" si="2"/>
        <v/>
      </c>
      <c r="AG26" s="97"/>
      <c r="AH26" s="98"/>
      <c r="AI26" s="97"/>
      <c r="AJ26" s="98"/>
      <c r="AK26" s="97" t="str">
        <f t="shared" si="3"/>
        <v/>
      </c>
      <c r="AL26" s="98"/>
      <c r="AM26" s="98"/>
      <c r="AN26" s="98"/>
      <c r="AO26" s="97"/>
      <c r="AP26" s="98" t="str">
        <f t="shared" si="4"/>
        <v>.</v>
      </c>
      <c r="AQ26" s="99"/>
      <c r="AR26" s="67"/>
      <c r="AS26" s="108"/>
      <c r="AT26" s="85"/>
      <c r="AU26" s="85"/>
      <c r="AV26" s="86"/>
    </row>
    <row r="27" spans="1:48" ht="71.150000000000006" customHeight="1" x14ac:dyDescent="0.25">
      <c r="A27" s="76" t="str">
        <f>MID(E27,FIND("(Q",E27)+1,6)</f>
        <v>Q4.1.9</v>
      </c>
      <c r="B27" s="76" t="s">
        <v>23</v>
      </c>
      <c r="C27" s="76" t="s">
        <v>151</v>
      </c>
      <c r="D27" s="13"/>
      <c r="E27" s="216" t="s">
        <v>168</v>
      </c>
      <c r="F27" s="216"/>
      <c r="G27" s="216"/>
      <c r="H27" s="217"/>
      <c r="I27" s="209" t="s">
        <v>337</v>
      </c>
      <c r="J27" s="160"/>
      <c r="K27" s="161"/>
      <c r="L27" s="161"/>
      <c r="M27" s="106"/>
      <c r="N27" s="107" t="s">
        <v>2</v>
      </c>
      <c r="O27" s="90" t="str">
        <f t="shared" si="1"/>
        <v/>
      </c>
      <c r="P27" s="90"/>
      <c r="Q27" s="91"/>
      <c r="R27" s="90"/>
      <c r="S27" s="91"/>
      <c r="T27" s="90"/>
      <c r="U27" s="91"/>
      <c r="V27" s="168" t="str">
        <f t="shared" si="0"/>
        <v>yes</v>
      </c>
      <c r="W27" s="92"/>
      <c r="X27" s="154"/>
      <c r="Y27" s="94"/>
      <c r="Z27" s="94"/>
      <c r="AA27" s="95"/>
      <c r="AB27" s="180"/>
      <c r="AC27" s="181"/>
      <c r="AD27" s="169"/>
      <c r="AE27" s="98"/>
      <c r="AF27" s="96" t="str">
        <f t="shared" si="2"/>
        <v/>
      </c>
      <c r="AG27" s="97"/>
      <c r="AH27" s="98"/>
      <c r="AI27" s="97"/>
      <c r="AJ27" s="98"/>
      <c r="AK27" s="97" t="str">
        <f t="shared" si="3"/>
        <v/>
      </c>
      <c r="AL27" s="98"/>
      <c r="AM27" s="98"/>
      <c r="AN27" s="98"/>
      <c r="AO27" s="97"/>
      <c r="AP27" s="98" t="str">
        <f t="shared" si="4"/>
        <v>.</v>
      </c>
      <c r="AQ27" s="99"/>
      <c r="AR27" s="67"/>
      <c r="AS27" s="108"/>
      <c r="AT27" s="85"/>
      <c r="AU27" s="85"/>
      <c r="AV27" s="86"/>
    </row>
    <row r="28" spans="1:48" s="32" customFormat="1" ht="51" customHeight="1" x14ac:dyDescent="0.25">
      <c r="A28" s="76" t="str">
        <f>MID(E28,FIND("(Q",E28)+1,7)</f>
        <v>Q4.1.9a</v>
      </c>
      <c r="B28" s="109" t="s">
        <v>154</v>
      </c>
      <c r="C28" s="109"/>
      <c r="D28" s="35"/>
      <c r="E28" s="214" t="s">
        <v>169</v>
      </c>
      <c r="F28" s="214"/>
      <c r="G28" s="214"/>
      <c r="H28" s="215"/>
      <c r="I28" s="209"/>
      <c r="J28" s="158"/>
      <c r="K28" s="88"/>
      <c r="L28" s="88"/>
      <c r="M28" s="89"/>
      <c r="N28" s="107" t="s">
        <v>0</v>
      </c>
      <c r="O28" s="90" t="s">
        <v>351</v>
      </c>
      <c r="P28" s="90"/>
      <c r="Q28" s="91"/>
      <c r="R28" s="90"/>
      <c r="S28" s="91"/>
      <c r="T28" s="90"/>
      <c r="U28" s="91"/>
      <c r="V28" s="168" t="str">
        <f t="shared" si="0"/>
        <v/>
      </c>
      <c r="W28" s="92"/>
      <c r="X28" s="154"/>
      <c r="Y28" s="94"/>
      <c r="Z28" s="94"/>
      <c r="AA28" s="95"/>
      <c r="AB28" s="180"/>
      <c r="AC28" s="181"/>
      <c r="AD28" s="98"/>
      <c r="AE28" s="98"/>
      <c r="AF28" s="96" t="str">
        <f t="shared" si="2"/>
        <v/>
      </c>
      <c r="AG28" s="97"/>
      <c r="AH28" s="98"/>
      <c r="AI28" s="97"/>
      <c r="AJ28" s="98"/>
      <c r="AK28" s="97" t="str">
        <f t="shared" si="3"/>
        <v/>
      </c>
      <c r="AL28" s="98"/>
      <c r="AM28" s="98"/>
      <c r="AN28" s="98"/>
      <c r="AO28" s="97"/>
      <c r="AP28" s="98" t="str">
        <f t="shared" si="4"/>
        <v>.</v>
      </c>
      <c r="AQ28" s="99"/>
      <c r="AR28" s="67"/>
      <c r="AS28" s="108"/>
      <c r="AT28" s="85"/>
      <c r="AU28" s="85"/>
      <c r="AV28" s="86"/>
    </row>
    <row r="29" spans="1:48" s="32" customFormat="1" ht="60" customHeight="1" x14ac:dyDescent="0.25">
      <c r="A29" s="76"/>
      <c r="B29" s="109"/>
      <c r="C29" s="109"/>
      <c r="D29" s="218" t="s">
        <v>170</v>
      </c>
      <c r="E29" s="219"/>
      <c r="F29" s="219"/>
      <c r="G29" s="219"/>
      <c r="H29" s="220"/>
      <c r="I29" s="198" t="s">
        <v>171</v>
      </c>
      <c r="J29" s="158"/>
      <c r="K29" s="88"/>
      <c r="L29" s="88"/>
      <c r="M29" s="89"/>
      <c r="N29" s="93"/>
      <c r="O29" s="94"/>
      <c r="P29" s="94"/>
      <c r="Q29" s="36"/>
      <c r="R29" s="94"/>
      <c r="S29" s="36"/>
      <c r="T29" s="94"/>
      <c r="U29" s="36"/>
      <c r="V29" s="94"/>
      <c r="W29" s="115"/>
      <c r="X29" s="154"/>
      <c r="Y29" s="94"/>
      <c r="Z29" s="94"/>
      <c r="AA29" s="95"/>
      <c r="AB29" s="184"/>
      <c r="AC29" s="185"/>
      <c r="AD29" s="104"/>
      <c r="AE29" s="104"/>
      <c r="AF29" s="94"/>
      <c r="AG29" s="111"/>
      <c r="AH29" s="104"/>
      <c r="AI29" s="111"/>
      <c r="AJ29" s="104"/>
      <c r="AK29" s="111"/>
      <c r="AL29" s="104"/>
      <c r="AM29" s="104"/>
      <c r="AN29" s="104"/>
      <c r="AO29" s="111"/>
      <c r="AP29" s="104"/>
      <c r="AQ29" s="105"/>
      <c r="AR29" s="67"/>
      <c r="AS29" s="108"/>
      <c r="AT29" s="85"/>
      <c r="AU29" s="85"/>
      <c r="AV29" s="86"/>
    </row>
    <row r="30" spans="1:48" ht="109" customHeight="1" x14ac:dyDescent="0.25">
      <c r="A30" s="76" t="str">
        <f>MID(E30,FIND("(Q",E30)+1,6)</f>
        <v>Q4.2.1</v>
      </c>
      <c r="B30" s="76" t="s">
        <v>23</v>
      </c>
      <c r="C30" s="76" t="s">
        <v>110</v>
      </c>
      <c r="D30" s="13"/>
      <c r="E30" s="239" t="s">
        <v>173</v>
      </c>
      <c r="F30" s="239"/>
      <c r="G30" s="239"/>
      <c r="H30" s="244"/>
      <c r="I30" s="193" t="s">
        <v>172</v>
      </c>
      <c r="J30" s="160"/>
      <c r="K30" s="161"/>
      <c r="L30" s="161"/>
      <c r="M30" s="106"/>
      <c r="N30" s="107" t="s">
        <v>2</v>
      </c>
      <c r="O30" s="90" t="str">
        <f t="shared" si="1"/>
        <v/>
      </c>
      <c r="P30" s="90"/>
      <c r="Q30" s="112"/>
      <c r="R30" s="90"/>
      <c r="S30" s="112"/>
      <c r="T30" s="90"/>
      <c r="U30" s="112"/>
      <c r="V30" s="168" t="str">
        <f t="shared" si="0"/>
        <v>yes</v>
      </c>
      <c r="W30" s="92"/>
      <c r="X30" s="154"/>
      <c r="Y30" s="94"/>
      <c r="Z30" s="94"/>
      <c r="AA30" s="95"/>
      <c r="AB30" s="180"/>
      <c r="AC30" s="181"/>
      <c r="AD30" s="98"/>
      <c r="AE30" s="98"/>
      <c r="AF30" s="96" t="str">
        <f t="shared" si="2"/>
        <v/>
      </c>
      <c r="AG30" s="97"/>
      <c r="AH30" s="98"/>
      <c r="AI30" s="97"/>
      <c r="AJ30" s="98"/>
      <c r="AK30" s="97" t="str">
        <f t="shared" si="3"/>
        <v/>
      </c>
      <c r="AL30" s="98"/>
      <c r="AM30" s="98"/>
      <c r="AN30" s="98"/>
      <c r="AO30" s="97"/>
      <c r="AP30" s="98" t="str">
        <f t="shared" si="4"/>
        <v>.</v>
      </c>
      <c r="AQ30" s="99"/>
      <c r="AR30" s="67"/>
      <c r="AS30" s="108"/>
      <c r="AT30" s="85"/>
      <c r="AU30" s="85"/>
      <c r="AV30" s="86"/>
    </row>
    <row r="31" spans="1:48" ht="45" customHeight="1" x14ac:dyDescent="0.25">
      <c r="A31" s="76" t="str">
        <f>MID(E31,FIND("(Q",E31)+1,7)</f>
        <v>Q4.2.1a</v>
      </c>
      <c r="B31" s="76" t="s">
        <v>154</v>
      </c>
      <c r="D31" s="13"/>
      <c r="E31" s="245" t="s">
        <v>174</v>
      </c>
      <c r="F31" s="245"/>
      <c r="G31" s="245"/>
      <c r="H31" s="246"/>
      <c r="I31" s="193"/>
      <c r="J31" s="160"/>
      <c r="K31" s="161"/>
      <c r="L31" s="161"/>
      <c r="M31" s="106"/>
      <c r="N31" s="107" t="s">
        <v>0</v>
      </c>
      <c r="O31" s="90" t="s">
        <v>351</v>
      </c>
      <c r="P31" s="90"/>
      <c r="Q31" s="112"/>
      <c r="R31" s="90"/>
      <c r="S31" s="112"/>
      <c r="T31" s="90"/>
      <c r="U31" s="112"/>
      <c r="V31" s="168" t="str">
        <f t="shared" si="0"/>
        <v/>
      </c>
      <c r="W31" s="92"/>
      <c r="X31" s="154"/>
      <c r="Y31" s="94"/>
      <c r="Z31" s="94"/>
      <c r="AA31" s="95"/>
      <c r="AB31" s="180"/>
      <c r="AC31" s="181"/>
      <c r="AD31" s="98"/>
      <c r="AE31" s="98"/>
      <c r="AF31" s="96" t="str">
        <f t="shared" si="2"/>
        <v/>
      </c>
      <c r="AG31" s="97"/>
      <c r="AH31" s="98"/>
      <c r="AI31" s="97"/>
      <c r="AJ31" s="98"/>
      <c r="AK31" s="97" t="str">
        <f t="shared" si="3"/>
        <v/>
      </c>
      <c r="AL31" s="98"/>
      <c r="AM31" s="98"/>
      <c r="AN31" s="98"/>
      <c r="AO31" s="97"/>
      <c r="AP31" s="98" t="str">
        <f t="shared" si="4"/>
        <v>.</v>
      </c>
      <c r="AQ31" s="99"/>
      <c r="AR31" s="67"/>
      <c r="AS31" s="108"/>
      <c r="AT31" s="85"/>
      <c r="AU31" s="85"/>
      <c r="AV31" s="86"/>
    </row>
    <row r="32" spans="1:48" ht="69.75" customHeight="1" x14ac:dyDescent="0.25">
      <c r="A32" s="76" t="str">
        <f>MID(E32,FIND("(Q",E32)+1,6)</f>
        <v>Q4.2.2</v>
      </c>
      <c r="B32" s="76" t="s">
        <v>23</v>
      </c>
      <c r="C32" s="76" t="s">
        <v>28</v>
      </c>
      <c r="D32" s="13"/>
      <c r="E32" s="239" t="s">
        <v>175</v>
      </c>
      <c r="F32" s="239"/>
      <c r="G32" s="239"/>
      <c r="H32" s="244"/>
      <c r="I32" s="206" t="s">
        <v>336</v>
      </c>
      <c r="J32" s="160"/>
      <c r="K32" s="161"/>
      <c r="L32" s="161"/>
      <c r="M32" s="106"/>
      <c r="N32" s="107" t="s">
        <v>73</v>
      </c>
      <c r="O32" s="90" t="str">
        <f t="shared" si="1"/>
        <v/>
      </c>
      <c r="P32" s="90"/>
      <c r="Q32" s="112"/>
      <c r="R32" s="90"/>
      <c r="S32" s="112"/>
      <c r="T32" s="90"/>
      <c r="U32" s="112"/>
      <c r="V32" s="168" t="str">
        <f t="shared" si="0"/>
        <v>yes (by an independent public body)</v>
      </c>
      <c r="W32" s="92"/>
      <c r="X32" s="154"/>
      <c r="Y32" s="94"/>
      <c r="Z32" s="94"/>
      <c r="AA32" s="95"/>
      <c r="AB32" s="180"/>
      <c r="AC32" s="181"/>
      <c r="AD32" s="98"/>
      <c r="AE32" s="98"/>
      <c r="AF32" s="96" t="str">
        <f t="shared" si="2"/>
        <v/>
      </c>
      <c r="AG32" s="97"/>
      <c r="AH32" s="98"/>
      <c r="AI32" s="97"/>
      <c r="AJ32" s="98"/>
      <c r="AK32" s="97" t="str">
        <f t="shared" si="3"/>
        <v/>
      </c>
      <c r="AL32" s="98"/>
      <c r="AM32" s="98"/>
      <c r="AN32" s="98"/>
      <c r="AO32" s="97"/>
      <c r="AP32" s="98" t="str">
        <f t="shared" si="4"/>
        <v>.</v>
      </c>
      <c r="AQ32" s="99"/>
      <c r="AR32" s="67"/>
      <c r="AS32" s="108"/>
      <c r="AT32" s="85"/>
      <c r="AU32" s="85"/>
      <c r="AV32" s="86"/>
    </row>
    <row r="33" spans="1:48" ht="101.5" customHeight="1" x14ac:dyDescent="0.25">
      <c r="A33" s="76" t="str">
        <f>MID(F33,FIND("(Q",F33)+1,7)</f>
        <v>Q4.2.2a</v>
      </c>
      <c r="B33" s="76" t="s">
        <v>154</v>
      </c>
      <c r="D33" s="13"/>
      <c r="E33" s="191"/>
      <c r="F33" s="245" t="s">
        <v>176</v>
      </c>
      <c r="G33" s="245"/>
      <c r="H33" s="246"/>
      <c r="I33" s="206"/>
      <c r="J33" s="160"/>
      <c r="K33" s="161"/>
      <c r="L33" s="161"/>
      <c r="M33" s="106"/>
      <c r="N33" s="113" t="s">
        <v>0</v>
      </c>
      <c r="O33" s="90" t="s">
        <v>351</v>
      </c>
      <c r="P33" s="90"/>
      <c r="Q33" s="112"/>
      <c r="R33" s="90"/>
      <c r="S33" s="112"/>
      <c r="T33" s="90"/>
      <c r="U33" s="112"/>
      <c r="V33" s="168" t="str">
        <f t="shared" si="0"/>
        <v/>
      </c>
      <c r="W33" s="92"/>
      <c r="X33" s="154"/>
      <c r="Y33" s="94"/>
      <c r="Z33" s="94"/>
      <c r="AA33" s="95"/>
      <c r="AB33" s="180"/>
      <c r="AC33" s="181"/>
      <c r="AD33" s="98"/>
      <c r="AE33" s="98"/>
      <c r="AF33" s="96" t="str">
        <f t="shared" si="2"/>
        <v/>
      </c>
      <c r="AG33" s="97"/>
      <c r="AH33" s="98"/>
      <c r="AI33" s="97"/>
      <c r="AJ33" s="98"/>
      <c r="AK33" s="97" t="str">
        <f t="shared" si="3"/>
        <v/>
      </c>
      <c r="AL33" s="98"/>
      <c r="AM33" s="98"/>
      <c r="AN33" s="98"/>
      <c r="AO33" s="97"/>
      <c r="AP33" s="98" t="str">
        <f t="shared" si="4"/>
        <v>.</v>
      </c>
      <c r="AQ33" s="99"/>
      <c r="AR33" s="67"/>
      <c r="AS33" s="108"/>
      <c r="AT33" s="85"/>
      <c r="AU33" s="85"/>
      <c r="AV33" s="86"/>
    </row>
    <row r="34" spans="1:48" ht="74.5" customHeight="1" x14ac:dyDescent="0.25">
      <c r="A34" s="76" t="str">
        <f>MID(F34,FIND("(Q",F34)+1,7)</f>
        <v>Q4.2.2b</v>
      </c>
      <c r="B34" s="76" t="s">
        <v>25</v>
      </c>
      <c r="C34" s="76" t="s">
        <v>111</v>
      </c>
      <c r="D34" s="13"/>
      <c r="E34" s="192"/>
      <c r="F34" s="239" t="s">
        <v>264</v>
      </c>
      <c r="G34" s="239"/>
      <c r="H34" s="244"/>
      <c r="I34" s="206"/>
      <c r="J34" s="160"/>
      <c r="K34" s="161"/>
      <c r="L34" s="161"/>
      <c r="M34" s="106"/>
      <c r="N34" s="107" t="s">
        <v>1</v>
      </c>
      <c r="O34" s="90" t="str">
        <f t="shared" si="1"/>
        <v>Small changes were made to the question. Take extra care when validating the response in Column N. If necessary, please change your answer in Column P</v>
      </c>
      <c r="P34" s="90"/>
      <c r="Q34" s="112"/>
      <c r="R34" s="90"/>
      <c r="S34" s="112"/>
      <c r="T34" s="90"/>
      <c r="U34" s="112"/>
      <c r="V34" s="168" t="str">
        <f t="shared" si="0"/>
        <v>no</v>
      </c>
      <c r="W34" s="92"/>
      <c r="X34" s="154"/>
      <c r="Y34" s="94"/>
      <c r="Z34" s="94"/>
      <c r="AA34" s="95"/>
      <c r="AB34" s="180"/>
      <c r="AC34" s="181"/>
      <c r="AD34" s="98"/>
      <c r="AE34" s="98"/>
      <c r="AF34" s="96" t="str">
        <f t="shared" si="2"/>
        <v/>
      </c>
      <c r="AG34" s="97"/>
      <c r="AH34" s="98"/>
      <c r="AI34" s="97"/>
      <c r="AJ34" s="98"/>
      <c r="AK34" s="97" t="str">
        <f t="shared" si="3"/>
        <v/>
      </c>
      <c r="AL34" s="98"/>
      <c r="AM34" s="98"/>
      <c r="AN34" s="98"/>
      <c r="AO34" s="97"/>
      <c r="AP34" s="98" t="str">
        <f t="shared" si="4"/>
        <v>.</v>
      </c>
      <c r="AQ34" s="99"/>
      <c r="AR34" s="67"/>
      <c r="AS34" s="108"/>
      <c r="AT34" s="85"/>
      <c r="AU34" s="85"/>
      <c r="AV34" s="86"/>
    </row>
    <row r="35" spans="1:48" s="32" customFormat="1" ht="60.65" customHeight="1" x14ac:dyDescent="0.25">
      <c r="A35" s="76" t="str">
        <f>MID(F35,FIND("(Q",F35)+1,7)</f>
        <v>Q4.2.2c</v>
      </c>
      <c r="B35" s="109" t="s">
        <v>154</v>
      </c>
      <c r="C35" s="109"/>
      <c r="D35" s="35"/>
      <c r="E35" s="191"/>
      <c r="F35" s="245" t="s">
        <v>177</v>
      </c>
      <c r="G35" s="245"/>
      <c r="H35" s="246"/>
      <c r="I35" s="206"/>
      <c r="J35" s="158"/>
      <c r="K35" s="88"/>
      <c r="L35" s="88"/>
      <c r="M35" s="89"/>
      <c r="N35" s="107" t="s">
        <v>0</v>
      </c>
      <c r="O35" s="90" t="s">
        <v>350</v>
      </c>
      <c r="P35" s="90"/>
      <c r="Q35" s="91"/>
      <c r="R35" s="90"/>
      <c r="S35" s="91"/>
      <c r="T35" s="90"/>
      <c r="U35" s="91"/>
      <c r="V35" s="168" t="str">
        <f t="shared" si="0"/>
        <v/>
      </c>
      <c r="W35" s="92"/>
      <c r="X35" s="154"/>
      <c r="Y35" s="94"/>
      <c r="Z35" s="94"/>
      <c r="AA35" s="95"/>
      <c r="AB35" s="180"/>
      <c r="AC35" s="181"/>
      <c r="AD35" s="98"/>
      <c r="AE35" s="98"/>
      <c r="AF35" s="96" t="str">
        <f t="shared" si="2"/>
        <v/>
      </c>
      <c r="AG35" s="97"/>
      <c r="AH35" s="98"/>
      <c r="AI35" s="97"/>
      <c r="AJ35" s="98"/>
      <c r="AK35" s="97" t="str">
        <f t="shared" si="3"/>
        <v/>
      </c>
      <c r="AL35" s="98"/>
      <c r="AM35" s="98"/>
      <c r="AN35" s="98"/>
      <c r="AO35" s="97"/>
      <c r="AP35" s="98" t="str">
        <f t="shared" si="4"/>
        <v>.</v>
      </c>
      <c r="AQ35" s="99"/>
      <c r="AR35" s="67"/>
      <c r="AS35" s="108"/>
      <c r="AT35" s="85"/>
      <c r="AU35" s="85"/>
      <c r="AV35" s="86"/>
    </row>
    <row r="36" spans="1:48" ht="113.5" customHeight="1" x14ac:dyDescent="0.25">
      <c r="A36" s="78"/>
      <c r="C36" s="78"/>
      <c r="D36" s="218" t="s">
        <v>178</v>
      </c>
      <c r="E36" s="219"/>
      <c r="F36" s="219"/>
      <c r="G36" s="219"/>
      <c r="H36" s="220"/>
      <c r="I36" s="63" t="s">
        <v>344</v>
      </c>
      <c r="J36" s="162"/>
      <c r="K36" s="163"/>
      <c r="L36" s="163"/>
      <c r="M36" s="114"/>
      <c r="N36" s="93"/>
      <c r="O36" s="93" t="str">
        <f t="shared" ref="O36:O58" si="6">IF(OR(B36="NI",B36="N"),"New question introduced in 2023 - Please answer this question for the year 2018 as well",IF(B36="EC","We made modest changes to the question. Please take extra care when validating 2018 responses",""))</f>
        <v/>
      </c>
      <c r="P36" s="94"/>
      <c r="Q36" s="94"/>
      <c r="R36" s="94"/>
      <c r="S36" s="94"/>
      <c r="T36" s="94"/>
      <c r="U36" s="94"/>
      <c r="V36" s="94"/>
      <c r="W36" s="115"/>
      <c r="X36" s="154"/>
      <c r="Y36" s="94"/>
      <c r="Z36" s="94"/>
      <c r="AA36" s="95"/>
      <c r="AB36" s="184"/>
      <c r="AC36" s="185"/>
      <c r="AD36" s="104"/>
      <c r="AE36" s="104"/>
      <c r="AF36" s="104"/>
      <c r="AG36" s="111"/>
      <c r="AH36" s="104"/>
      <c r="AI36" s="111"/>
      <c r="AJ36" s="104"/>
      <c r="AK36" s="111"/>
      <c r="AL36" s="104"/>
      <c r="AM36" s="104"/>
      <c r="AN36" s="104"/>
      <c r="AO36" s="111"/>
      <c r="AP36" s="104"/>
      <c r="AQ36" s="105"/>
      <c r="AR36" s="67"/>
      <c r="AS36" s="108"/>
      <c r="AT36" s="85"/>
      <c r="AU36" s="85"/>
      <c r="AV36" s="86"/>
    </row>
    <row r="37" spans="1:48" ht="43.5" customHeight="1" x14ac:dyDescent="0.25">
      <c r="D37" s="13"/>
      <c r="E37" s="216" t="s">
        <v>286</v>
      </c>
      <c r="F37" s="223"/>
      <c r="G37" s="223"/>
      <c r="H37" s="224"/>
      <c r="I37" s="193" t="s">
        <v>343</v>
      </c>
      <c r="J37" s="160"/>
      <c r="K37" s="161"/>
      <c r="L37" s="161"/>
      <c r="M37" s="106"/>
      <c r="N37" s="93"/>
      <c r="O37" s="94" t="str">
        <f t="shared" si="6"/>
        <v/>
      </c>
      <c r="P37" s="94"/>
      <c r="Q37" s="94"/>
      <c r="R37" s="94"/>
      <c r="S37" s="94"/>
      <c r="T37" s="94"/>
      <c r="U37" s="94"/>
      <c r="V37" s="94"/>
      <c r="W37" s="115"/>
      <c r="X37" s="154"/>
      <c r="Y37" s="94"/>
      <c r="Z37" s="94"/>
      <c r="AA37" s="95"/>
      <c r="AB37" s="184"/>
      <c r="AC37" s="185"/>
      <c r="AD37" s="104"/>
      <c r="AE37" s="104"/>
      <c r="AF37" s="104"/>
      <c r="AG37" s="111"/>
      <c r="AH37" s="104"/>
      <c r="AI37" s="111"/>
      <c r="AJ37" s="104"/>
      <c r="AK37" s="111"/>
      <c r="AL37" s="104"/>
      <c r="AM37" s="104"/>
      <c r="AN37" s="104"/>
      <c r="AO37" s="111"/>
      <c r="AP37" s="104"/>
      <c r="AQ37" s="105"/>
      <c r="AR37" s="67"/>
      <c r="AS37" s="108"/>
      <c r="AT37" s="85"/>
      <c r="AU37" s="85"/>
      <c r="AV37" s="86"/>
    </row>
    <row r="38" spans="1:48" ht="50.5" customHeight="1" x14ac:dyDescent="0.25">
      <c r="A38" s="76" t="str">
        <f>MID(E37,FIND("(Q",E37)+1,6)&amp;"_i"</f>
        <v>Q4.3.1_i</v>
      </c>
      <c r="B38" s="76" t="s">
        <v>25</v>
      </c>
      <c r="C38" s="76" t="s">
        <v>93</v>
      </c>
      <c r="D38" s="13"/>
      <c r="E38" s="137"/>
      <c r="F38" s="34" t="s">
        <v>6</v>
      </c>
      <c r="G38" s="137"/>
      <c r="H38" s="137"/>
      <c r="I38" s="193" t="s">
        <v>181</v>
      </c>
      <c r="J38" s="160"/>
      <c r="K38" s="161"/>
      <c r="L38" s="161"/>
      <c r="M38" s="106"/>
      <c r="N38" s="107" t="s">
        <v>2</v>
      </c>
      <c r="O38" s="90" t="str">
        <f t="shared" ref="O38:O41" si="7">IF(OR(B38="NI",B38="N"),"New question introduced in 2023 - Please answer this question for the year of the previous update in Column P",IF(B38="EC","Small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38" s="90"/>
      <c r="Q38" s="91"/>
      <c r="R38" s="90"/>
      <c r="S38" s="91"/>
      <c r="T38" s="90"/>
      <c r="U38" s="91"/>
      <c r="V38" s="168" t="str">
        <f t="shared" si="0"/>
        <v>yes</v>
      </c>
      <c r="W38" s="92"/>
      <c r="X38" s="154"/>
      <c r="Y38" s="94"/>
      <c r="Z38" s="94"/>
      <c r="AA38" s="95"/>
      <c r="AB38" s="180"/>
      <c r="AC38" s="181"/>
      <c r="AD38" s="169"/>
      <c r="AE38" s="98"/>
      <c r="AF38" s="96" t="str">
        <f t="shared" si="2"/>
        <v/>
      </c>
      <c r="AG38" s="97"/>
      <c r="AH38" s="98"/>
      <c r="AI38" s="97"/>
      <c r="AJ38" s="98"/>
      <c r="AK38" s="97" t="str">
        <f t="shared" si="3"/>
        <v/>
      </c>
      <c r="AL38" s="98"/>
      <c r="AM38" s="98"/>
      <c r="AN38" s="98"/>
      <c r="AO38" s="97"/>
      <c r="AP38" s="98" t="str">
        <f t="shared" si="4"/>
        <v>.</v>
      </c>
      <c r="AQ38" s="99"/>
      <c r="AR38" s="67"/>
      <c r="AS38" s="108"/>
      <c r="AT38" s="85"/>
      <c r="AU38" s="85"/>
      <c r="AV38" s="86"/>
    </row>
    <row r="39" spans="1:48" ht="52" customHeight="1" x14ac:dyDescent="0.25">
      <c r="A39" s="76" t="str">
        <f>MID(E37,FIND("(Q",E37)+1,6)&amp;"_ii"</f>
        <v>Q4.3.1_ii</v>
      </c>
      <c r="B39" s="76" t="s">
        <v>25</v>
      </c>
      <c r="C39" s="76" t="s">
        <v>94</v>
      </c>
      <c r="D39" s="13"/>
      <c r="E39" s="34"/>
      <c r="F39" s="34" t="s">
        <v>69</v>
      </c>
      <c r="G39" s="34"/>
      <c r="H39" s="195"/>
      <c r="I39" s="193" t="s">
        <v>182</v>
      </c>
      <c r="J39" s="160"/>
      <c r="K39" s="161"/>
      <c r="L39" s="161"/>
      <c r="M39" s="106"/>
      <c r="N39" s="107" t="s">
        <v>2</v>
      </c>
      <c r="O39" s="90" t="str">
        <f t="shared" si="7"/>
        <v>Small changes were made to the question. Take extra care when validating the response in Column N. If necessary, please change your answer in Column P</v>
      </c>
      <c r="P39" s="90"/>
      <c r="Q39" s="91"/>
      <c r="R39" s="90"/>
      <c r="S39" s="91"/>
      <c r="T39" s="90"/>
      <c r="U39" s="91"/>
      <c r="V39" s="168" t="str">
        <f t="shared" si="0"/>
        <v>yes</v>
      </c>
      <c r="W39" s="92"/>
      <c r="X39" s="154"/>
      <c r="Y39" s="94"/>
      <c r="Z39" s="94"/>
      <c r="AA39" s="95"/>
      <c r="AB39" s="180"/>
      <c r="AC39" s="181"/>
      <c r="AD39" s="169"/>
      <c r="AE39" s="98"/>
      <c r="AF39" s="96" t="str">
        <f t="shared" si="2"/>
        <v/>
      </c>
      <c r="AG39" s="97"/>
      <c r="AH39" s="98"/>
      <c r="AI39" s="97"/>
      <c r="AJ39" s="98"/>
      <c r="AK39" s="97" t="str">
        <f t="shared" si="3"/>
        <v/>
      </c>
      <c r="AL39" s="98"/>
      <c r="AM39" s="98"/>
      <c r="AN39" s="98"/>
      <c r="AO39" s="97"/>
      <c r="AP39" s="98" t="str">
        <f t="shared" si="4"/>
        <v>.</v>
      </c>
      <c r="AQ39" s="99"/>
      <c r="AR39" s="67"/>
      <c r="AS39" s="108"/>
      <c r="AT39" s="85"/>
      <c r="AU39" s="85"/>
      <c r="AV39" s="86"/>
    </row>
    <row r="40" spans="1:48" ht="50.15" customHeight="1" x14ac:dyDescent="0.25">
      <c r="A40" s="76" t="str">
        <f>MID(E37,FIND("(Q",E37)+1,6)&amp;"_iii"</f>
        <v>Q4.3.1_iii</v>
      </c>
      <c r="B40" s="76" t="s">
        <v>25</v>
      </c>
      <c r="C40" s="76" t="s">
        <v>95</v>
      </c>
      <c r="D40" s="13"/>
      <c r="E40" s="34"/>
      <c r="F40" s="34" t="s">
        <v>7</v>
      </c>
      <c r="G40" s="34"/>
      <c r="H40" s="195"/>
      <c r="I40" s="193" t="s">
        <v>183</v>
      </c>
      <c r="J40" s="160"/>
      <c r="K40" s="161"/>
      <c r="L40" s="161"/>
      <c r="M40" s="106"/>
      <c r="N40" s="107" t="s">
        <v>2</v>
      </c>
      <c r="O40" s="90" t="str">
        <f t="shared" si="7"/>
        <v>Small changes were made to the question. Take extra care when validating the response in Column N. If necessary, please change your answer in Column P</v>
      </c>
      <c r="P40" s="90"/>
      <c r="Q40" s="91"/>
      <c r="R40" s="90"/>
      <c r="S40" s="91"/>
      <c r="T40" s="90"/>
      <c r="U40" s="91"/>
      <c r="V40" s="168" t="str">
        <f t="shared" si="0"/>
        <v>yes</v>
      </c>
      <c r="W40" s="92"/>
      <c r="X40" s="154"/>
      <c r="Y40" s="94"/>
      <c r="Z40" s="94"/>
      <c r="AA40" s="95"/>
      <c r="AB40" s="180"/>
      <c r="AC40" s="181"/>
      <c r="AD40" s="169"/>
      <c r="AE40" s="98"/>
      <c r="AF40" s="96" t="str">
        <f>IF(AND(AD40="",AB40=""),"",IF(AND(AD40="",AB40&lt;&gt;""),AB40,IF(AND(AD40="",AB40&lt;&gt;""),AB40,AD40)))</f>
        <v/>
      </c>
      <c r="AG40" s="97"/>
      <c r="AH40" s="98"/>
      <c r="AI40" s="97"/>
      <c r="AJ40" s="98"/>
      <c r="AK40" s="97" t="str">
        <f t="shared" si="3"/>
        <v/>
      </c>
      <c r="AL40" s="98"/>
      <c r="AM40" s="98"/>
      <c r="AN40" s="98"/>
      <c r="AO40" s="97"/>
      <c r="AP40" s="98" t="str">
        <f t="shared" si="4"/>
        <v>.</v>
      </c>
      <c r="AQ40" s="99"/>
      <c r="AR40" s="67"/>
      <c r="AS40" s="108"/>
      <c r="AT40" s="85"/>
      <c r="AU40" s="85"/>
      <c r="AV40" s="86"/>
    </row>
    <row r="41" spans="1:48" ht="46" x14ac:dyDescent="0.25">
      <c r="A41" s="76" t="str">
        <f>MID(E37,FIND("(Q",E37)+1,6)&amp;"_iv"</f>
        <v>Q4.3.1_iv</v>
      </c>
      <c r="B41" s="76" t="s">
        <v>24</v>
      </c>
      <c r="D41" s="13"/>
      <c r="E41" s="34"/>
      <c r="F41" s="34" t="s">
        <v>180</v>
      </c>
      <c r="G41" s="34"/>
      <c r="H41" s="195"/>
      <c r="I41" s="193" t="s">
        <v>280</v>
      </c>
      <c r="J41" s="160"/>
      <c r="K41" s="161"/>
      <c r="L41" s="161"/>
      <c r="M41" s="106"/>
      <c r="N41" s="107" t="s">
        <v>0</v>
      </c>
      <c r="O41" s="90" t="str">
        <f t="shared" si="7"/>
        <v>New question introduced in 2023 - Please answer this question for the year of the previous update in Column P</v>
      </c>
      <c r="P41" s="90"/>
      <c r="Q41" s="91"/>
      <c r="R41" s="90"/>
      <c r="S41" s="91"/>
      <c r="T41" s="90"/>
      <c r="U41" s="91"/>
      <c r="V41" s="168" t="str">
        <f t="shared" si="0"/>
        <v/>
      </c>
      <c r="W41" s="92"/>
      <c r="X41" s="154"/>
      <c r="Y41" s="94"/>
      <c r="Z41" s="94"/>
      <c r="AA41" s="95"/>
      <c r="AB41" s="180"/>
      <c r="AC41" s="181"/>
      <c r="AD41" s="169"/>
      <c r="AE41" s="98"/>
      <c r="AF41" s="96" t="str">
        <f>IF(AND(AD41="",AB41=""),"",IF(AND(AD41="",AB41&lt;&gt;""),AB41,IF(AND(AD41="",AB41&lt;&gt;""),AB41,AD41)))</f>
        <v/>
      </c>
      <c r="AG41" s="97"/>
      <c r="AH41" s="98"/>
      <c r="AI41" s="97"/>
      <c r="AJ41" s="98"/>
      <c r="AK41" s="97" t="str">
        <f t="shared" si="3"/>
        <v/>
      </c>
      <c r="AL41" s="98"/>
      <c r="AM41" s="98"/>
      <c r="AN41" s="98"/>
      <c r="AO41" s="97"/>
      <c r="AP41" s="98" t="str">
        <f t="shared" si="4"/>
        <v>.</v>
      </c>
      <c r="AQ41" s="99"/>
      <c r="AR41" s="67"/>
      <c r="AS41" s="108"/>
      <c r="AT41" s="85"/>
      <c r="AU41" s="85"/>
      <c r="AV41" s="86"/>
    </row>
    <row r="42" spans="1:48" ht="34.5" customHeight="1" x14ac:dyDescent="0.25">
      <c r="A42" s="76" t="str">
        <f>MID(E42,FIND("(Q",E42)+1,7)</f>
        <v>Q4.3.1a</v>
      </c>
      <c r="B42" s="76" t="s">
        <v>27</v>
      </c>
      <c r="C42" s="76" t="s">
        <v>96</v>
      </c>
      <c r="D42" s="13"/>
      <c r="E42" s="214" t="s">
        <v>276</v>
      </c>
      <c r="F42" s="248"/>
      <c r="G42" s="248"/>
      <c r="H42" s="249"/>
      <c r="I42" s="62"/>
      <c r="J42" s="160"/>
      <c r="K42" s="161"/>
      <c r="L42" s="161"/>
      <c r="M42" s="106"/>
      <c r="N42" s="107" t="s">
        <v>450</v>
      </c>
      <c r="O42" s="90" t="s">
        <v>352</v>
      </c>
      <c r="P42" s="90"/>
      <c r="Q42" s="91"/>
      <c r="R42" s="90"/>
      <c r="S42" s="91"/>
      <c r="T42" s="90"/>
      <c r="U42" s="91"/>
      <c r="V42" s="168" t="str">
        <f t="shared" si="0"/>
        <v>.</v>
      </c>
      <c r="W42" s="92"/>
      <c r="X42" s="154"/>
      <c r="Y42" s="94"/>
      <c r="Z42" s="94"/>
      <c r="AA42" s="95"/>
      <c r="AB42" s="180"/>
      <c r="AC42" s="181"/>
      <c r="AD42" s="98"/>
      <c r="AE42" s="98"/>
      <c r="AF42" s="96" t="str">
        <f t="shared" si="2"/>
        <v/>
      </c>
      <c r="AG42" s="97"/>
      <c r="AH42" s="98"/>
      <c r="AI42" s="97"/>
      <c r="AJ42" s="98"/>
      <c r="AK42" s="97" t="str">
        <f t="shared" si="3"/>
        <v/>
      </c>
      <c r="AL42" s="98"/>
      <c r="AM42" s="98"/>
      <c r="AN42" s="98"/>
      <c r="AO42" s="97"/>
      <c r="AP42" s="98" t="str">
        <f t="shared" si="4"/>
        <v>.</v>
      </c>
      <c r="AQ42" s="99"/>
      <c r="AR42" s="67"/>
      <c r="AS42" s="108"/>
      <c r="AT42" s="85"/>
      <c r="AU42" s="85"/>
      <c r="AV42" s="86"/>
    </row>
    <row r="43" spans="1:48" ht="38.5" customHeight="1" x14ac:dyDescent="0.25">
      <c r="D43" s="13"/>
      <c r="E43" s="216" t="s">
        <v>287</v>
      </c>
      <c r="F43" s="216"/>
      <c r="G43" s="216"/>
      <c r="H43" s="217"/>
      <c r="I43" s="193" t="s">
        <v>179</v>
      </c>
      <c r="J43" s="160"/>
      <c r="K43" s="161"/>
      <c r="L43" s="161"/>
      <c r="M43" s="106"/>
      <c r="N43" s="102"/>
      <c r="O43" s="94" t="str">
        <f t="shared" si="6"/>
        <v/>
      </c>
      <c r="P43" s="94"/>
      <c r="Q43" s="36"/>
      <c r="R43" s="94"/>
      <c r="S43" s="36"/>
      <c r="T43" s="94"/>
      <c r="U43" s="36"/>
      <c r="V43" s="94"/>
      <c r="W43" s="115"/>
      <c r="X43" s="154"/>
      <c r="Y43" s="94"/>
      <c r="Z43" s="94"/>
      <c r="AA43" s="95"/>
      <c r="AB43" s="184"/>
      <c r="AC43" s="185"/>
      <c r="AD43" s="104"/>
      <c r="AE43" s="104"/>
      <c r="AF43" s="94"/>
      <c r="AG43" s="111"/>
      <c r="AH43" s="104"/>
      <c r="AI43" s="111"/>
      <c r="AJ43" s="104"/>
      <c r="AK43" s="111"/>
      <c r="AL43" s="104"/>
      <c r="AM43" s="104"/>
      <c r="AN43" s="104"/>
      <c r="AO43" s="111"/>
      <c r="AP43" s="104"/>
      <c r="AQ43" s="105"/>
      <c r="AR43" s="67"/>
      <c r="AS43" s="108"/>
      <c r="AT43" s="85"/>
      <c r="AU43" s="85"/>
      <c r="AV43" s="86"/>
    </row>
    <row r="44" spans="1:48" ht="34.5" x14ac:dyDescent="0.25">
      <c r="A44" s="76" t="str">
        <f>MID(E43,FIND("(Q",E43)+1,6)&amp;"_i"</f>
        <v>Q4.3.2_i</v>
      </c>
      <c r="B44" s="76" t="s">
        <v>25</v>
      </c>
      <c r="C44" s="76" t="s">
        <v>93</v>
      </c>
      <c r="D44" s="13"/>
      <c r="E44" s="196"/>
      <c r="F44" s="216" t="s">
        <v>6</v>
      </c>
      <c r="G44" s="216"/>
      <c r="H44" s="217"/>
      <c r="I44" s="193" t="s">
        <v>335</v>
      </c>
      <c r="J44" s="160"/>
      <c r="K44" s="161"/>
      <c r="L44" s="161"/>
      <c r="M44" s="106"/>
      <c r="N44" s="107" t="s">
        <v>2</v>
      </c>
      <c r="O44" s="90" t="str">
        <f t="shared" ref="O44:O52" si="8">IF(OR(B44="NI",B44="N"),"New question introduced in 2023 - Please answer this question for the year of the previous update in Column P",IF(B44="EC","Small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44" s="90"/>
      <c r="Q44" s="91"/>
      <c r="R44" s="90"/>
      <c r="S44" s="91"/>
      <c r="T44" s="90"/>
      <c r="U44" s="91"/>
      <c r="V44" s="168" t="str">
        <f t="shared" si="0"/>
        <v>yes</v>
      </c>
      <c r="W44" s="92"/>
      <c r="X44" s="154"/>
      <c r="Y44" s="94"/>
      <c r="Z44" s="94"/>
      <c r="AA44" s="95"/>
      <c r="AB44" s="180"/>
      <c r="AC44" s="181"/>
      <c r="AD44" s="169"/>
      <c r="AE44" s="98"/>
      <c r="AF44" s="96" t="str">
        <f t="shared" si="2"/>
        <v/>
      </c>
      <c r="AG44" s="97"/>
      <c r="AH44" s="98"/>
      <c r="AI44" s="97"/>
      <c r="AJ44" s="98"/>
      <c r="AK44" s="97" t="str">
        <f t="shared" si="3"/>
        <v/>
      </c>
      <c r="AL44" s="98"/>
      <c r="AM44" s="98"/>
      <c r="AN44" s="98"/>
      <c r="AO44" s="97"/>
      <c r="AP44" s="98" t="str">
        <f t="shared" si="4"/>
        <v>.</v>
      </c>
      <c r="AQ44" s="99"/>
      <c r="AR44" s="67"/>
      <c r="AS44" s="108"/>
      <c r="AT44" s="85"/>
      <c r="AU44" s="85"/>
      <c r="AV44" s="86"/>
    </row>
    <row r="45" spans="1:48" ht="46" x14ac:dyDescent="0.25">
      <c r="A45" s="76" t="str">
        <f>MID(E43,FIND("(Q",E43)+1,6)&amp;"_ii"</f>
        <v>Q4.3.2_ii</v>
      </c>
      <c r="B45" s="76" t="s">
        <v>25</v>
      </c>
      <c r="C45" s="76" t="s">
        <v>94</v>
      </c>
      <c r="D45" s="13"/>
      <c r="E45" s="196"/>
      <c r="F45" s="216" t="s">
        <v>69</v>
      </c>
      <c r="G45" s="216"/>
      <c r="H45" s="217"/>
      <c r="I45" s="193" t="s">
        <v>334</v>
      </c>
      <c r="J45" s="160"/>
      <c r="K45" s="161"/>
      <c r="L45" s="161"/>
      <c r="M45" s="106"/>
      <c r="N45" s="107" t="s">
        <v>2</v>
      </c>
      <c r="O45" s="90" t="str">
        <f t="shared" si="8"/>
        <v>Small changes were made to the question. Take extra care when validating the response in Column N. If necessary, please change your answer in Column P</v>
      </c>
      <c r="P45" s="90"/>
      <c r="Q45" s="91"/>
      <c r="R45" s="90"/>
      <c r="S45" s="91"/>
      <c r="T45" s="90"/>
      <c r="U45" s="91"/>
      <c r="V45" s="168" t="str">
        <f t="shared" si="0"/>
        <v>yes</v>
      </c>
      <c r="W45" s="92"/>
      <c r="X45" s="154"/>
      <c r="Y45" s="94"/>
      <c r="Z45" s="94"/>
      <c r="AA45" s="95"/>
      <c r="AB45" s="180"/>
      <c r="AC45" s="181"/>
      <c r="AD45" s="169"/>
      <c r="AE45" s="98"/>
      <c r="AF45" s="96" t="str">
        <f t="shared" si="2"/>
        <v/>
      </c>
      <c r="AG45" s="97"/>
      <c r="AH45" s="98"/>
      <c r="AI45" s="97"/>
      <c r="AJ45" s="98"/>
      <c r="AK45" s="97" t="str">
        <f t="shared" si="3"/>
        <v/>
      </c>
      <c r="AL45" s="98"/>
      <c r="AM45" s="98"/>
      <c r="AN45" s="98"/>
      <c r="AO45" s="97"/>
      <c r="AP45" s="98" t="str">
        <f t="shared" si="4"/>
        <v>.</v>
      </c>
      <c r="AQ45" s="99"/>
      <c r="AR45" s="67"/>
      <c r="AS45" s="108"/>
      <c r="AT45" s="85"/>
      <c r="AU45" s="85"/>
      <c r="AV45" s="86"/>
    </row>
    <row r="46" spans="1:48" ht="64" customHeight="1" x14ac:dyDescent="0.25">
      <c r="A46" s="76" t="str">
        <f>MID(E43,FIND("(Q",E43)+1,6)&amp;"_iii"</f>
        <v>Q4.3.2_iii</v>
      </c>
      <c r="B46" s="76" t="s">
        <v>25</v>
      </c>
      <c r="C46" s="76" t="s">
        <v>95</v>
      </c>
      <c r="D46" s="13"/>
      <c r="E46" s="196"/>
      <c r="F46" s="216" t="s">
        <v>7</v>
      </c>
      <c r="G46" s="216"/>
      <c r="H46" s="217"/>
      <c r="I46" s="193" t="s">
        <v>333</v>
      </c>
      <c r="J46" s="160"/>
      <c r="K46" s="161"/>
      <c r="L46" s="161"/>
      <c r="M46" s="106"/>
      <c r="N46" s="107" t="s">
        <v>2</v>
      </c>
      <c r="O46" s="90" t="str">
        <f t="shared" si="8"/>
        <v>Small changes were made to the question. Take extra care when validating the response in Column N. If necessary, please change your answer in Column P</v>
      </c>
      <c r="P46" s="90"/>
      <c r="Q46" s="91"/>
      <c r="R46" s="90"/>
      <c r="S46" s="91"/>
      <c r="T46" s="90"/>
      <c r="U46" s="91"/>
      <c r="V46" s="168" t="str">
        <f t="shared" si="0"/>
        <v>yes</v>
      </c>
      <c r="W46" s="92"/>
      <c r="X46" s="154"/>
      <c r="Y46" s="94"/>
      <c r="Z46" s="94"/>
      <c r="AA46" s="95"/>
      <c r="AB46" s="180"/>
      <c r="AC46" s="181"/>
      <c r="AD46" s="169"/>
      <c r="AE46" s="98"/>
      <c r="AF46" s="96" t="str">
        <f t="shared" si="2"/>
        <v/>
      </c>
      <c r="AG46" s="97"/>
      <c r="AH46" s="98"/>
      <c r="AI46" s="97"/>
      <c r="AJ46" s="98"/>
      <c r="AK46" s="97" t="str">
        <f t="shared" si="3"/>
        <v/>
      </c>
      <c r="AL46" s="98"/>
      <c r="AM46" s="98"/>
      <c r="AN46" s="98"/>
      <c r="AO46" s="97"/>
      <c r="AP46" s="98" t="str">
        <f t="shared" si="4"/>
        <v>.</v>
      </c>
      <c r="AQ46" s="99"/>
      <c r="AR46" s="67"/>
      <c r="AS46" s="108"/>
      <c r="AT46" s="85"/>
      <c r="AU46" s="85"/>
      <c r="AV46" s="86"/>
    </row>
    <row r="47" spans="1:48" ht="57.5" x14ac:dyDescent="0.25">
      <c r="A47" s="76" t="str">
        <f>MID(E43,FIND("(Q",E43)+1,6)&amp;"_iv"</f>
        <v>Q4.3.2_iv</v>
      </c>
      <c r="B47" s="76" t="s">
        <v>24</v>
      </c>
      <c r="D47" s="13"/>
      <c r="E47" s="196"/>
      <c r="F47" s="216" t="s">
        <v>180</v>
      </c>
      <c r="G47" s="216"/>
      <c r="H47" s="217"/>
      <c r="I47" s="193" t="s">
        <v>332</v>
      </c>
      <c r="J47" s="160"/>
      <c r="K47" s="161"/>
      <c r="L47" s="161"/>
      <c r="M47" s="106"/>
      <c r="N47" s="107" t="s">
        <v>0</v>
      </c>
      <c r="O47" s="90" t="str">
        <f t="shared" si="8"/>
        <v>New question introduced in 2023 - Please answer this question for the year of the previous update in Column P</v>
      </c>
      <c r="P47" s="90"/>
      <c r="Q47" s="91"/>
      <c r="R47" s="90"/>
      <c r="S47" s="91"/>
      <c r="T47" s="90"/>
      <c r="U47" s="91"/>
      <c r="V47" s="168" t="str">
        <f t="shared" si="0"/>
        <v/>
      </c>
      <c r="W47" s="92"/>
      <c r="X47" s="154"/>
      <c r="Y47" s="94"/>
      <c r="Z47" s="94"/>
      <c r="AA47" s="95"/>
      <c r="AB47" s="180"/>
      <c r="AC47" s="181"/>
      <c r="AD47" s="169"/>
      <c r="AE47" s="98"/>
      <c r="AF47" s="96" t="str">
        <f t="shared" si="2"/>
        <v/>
      </c>
      <c r="AG47" s="97"/>
      <c r="AH47" s="98"/>
      <c r="AI47" s="97"/>
      <c r="AJ47" s="98"/>
      <c r="AK47" s="97" t="str">
        <f t="shared" si="3"/>
        <v/>
      </c>
      <c r="AL47" s="98"/>
      <c r="AM47" s="98"/>
      <c r="AN47" s="98"/>
      <c r="AO47" s="97"/>
      <c r="AP47" s="98" t="str">
        <f t="shared" si="4"/>
        <v>.</v>
      </c>
      <c r="AQ47" s="99"/>
      <c r="AR47" s="67"/>
      <c r="AS47" s="108"/>
      <c r="AT47" s="85"/>
      <c r="AU47" s="85"/>
      <c r="AV47" s="86"/>
    </row>
    <row r="48" spans="1:48" ht="32.25" customHeight="1" x14ac:dyDescent="0.25">
      <c r="A48" s="76" t="str">
        <f>MID(E48,FIND("(Q",E48)+1,7)</f>
        <v>Q4.3.2a</v>
      </c>
      <c r="B48" s="76" t="s">
        <v>27</v>
      </c>
      <c r="C48" s="76" t="s">
        <v>96</v>
      </c>
      <c r="D48" s="13"/>
      <c r="E48" s="214" t="s">
        <v>184</v>
      </c>
      <c r="F48" s="214"/>
      <c r="G48" s="214"/>
      <c r="H48" s="215"/>
      <c r="I48" s="62"/>
      <c r="J48" s="160"/>
      <c r="K48" s="161"/>
      <c r="L48" s="161"/>
      <c r="M48" s="106"/>
      <c r="N48" s="107" t="s">
        <v>450</v>
      </c>
      <c r="O48" s="90" t="s">
        <v>352</v>
      </c>
      <c r="P48" s="90"/>
      <c r="Q48" s="91"/>
      <c r="R48" s="90"/>
      <c r="S48" s="91"/>
      <c r="T48" s="90"/>
      <c r="U48" s="91"/>
      <c r="V48" s="168" t="str">
        <f t="shared" si="0"/>
        <v>.</v>
      </c>
      <c r="W48" s="92"/>
      <c r="X48" s="154"/>
      <c r="Y48" s="94"/>
      <c r="Z48" s="94"/>
      <c r="AA48" s="95"/>
      <c r="AB48" s="180"/>
      <c r="AC48" s="181"/>
      <c r="AD48" s="98"/>
      <c r="AE48" s="98"/>
      <c r="AF48" s="96" t="str">
        <f t="shared" si="2"/>
        <v/>
      </c>
      <c r="AG48" s="97"/>
      <c r="AH48" s="98"/>
      <c r="AI48" s="97"/>
      <c r="AJ48" s="98"/>
      <c r="AK48" s="97" t="str">
        <f t="shared" si="3"/>
        <v/>
      </c>
      <c r="AL48" s="98"/>
      <c r="AM48" s="98"/>
      <c r="AN48" s="98"/>
      <c r="AO48" s="97"/>
      <c r="AP48" s="98" t="str">
        <f t="shared" si="4"/>
        <v>.</v>
      </c>
      <c r="AQ48" s="99"/>
      <c r="AR48" s="67"/>
      <c r="AS48" s="108"/>
      <c r="AT48" s="85"/>
      <c r="AU48" s="85"/>
      <c r="AV48" s="86"/>
    </row>
    <row r="49" spans="1:48" ht="34.5" x14ac:dyDescent="0.25">
      <c r="A49" s="76" t="str">
        <f>MID(E49,FIND("(Q",E49)+1,6)</f>
        <v>Q4.3.3</v>
      </c>
      <c r="B49" s="109" t="s">
        <v>27</v>
      </c>
      <c r="C49" s="76" t="s">
        <v>107</v>
      </c>
      <c r="D49" s="13"/>
      <c r="E49" s="239" t="s">
        <v>185</v>
      </c>
      <c r="F49" s="239"/>
      <c r="G49" s="239"/>
      <c r="H49" s="244"/>
      <c r="I49" s="193" t="s">
        <v>186</v>
      </c>
      <c r="J49" s="160"/>
      <c r="K49" s="161"/>
      <c r="L49" s="161"/>
      <c r="M49" s="106"/>
      <c r="N49" s="107" t="s">
        <v>2</v>
      </c>
      <c r="O49" s="90" t="str">
        <f t="shared" si="8"/>
        <v/>
      </c>
      <c r="P49" s="90"/>
      <c r="Q49" s="91"/>
      <c r="R49" s="90"/>
      <c r="S49" s="91"/>
      <c r="T49" s="90"/>
      <c r="U49" s="91"/>
      <c r="V49" s="168" t="str">
        <f t="shared" si="0"/>
        <v>yes</v>
      </c>
      <c r="W49" s="92"/>
      <c r="X49" s="154"/>
      <c r="Y49" s="94"/>
      <c r="Z49" s="94"/>
      <c r="AA49" s="95"/>
      <c r="AB49" s="180"/>
      <c r="AC49" s="181"/>
      <c r="AD49" s="98"/>
      <c r="AE49" s="98"/>
      <c r="AF49" s="96" t="str">
        <f t="shared" si="2"/>
        <v/>
      </c>
      <c r="AG49" s="97"/>
      <c r="AH49" s="98"/>
      <c r="AI49" s="97"/>
      <c r="AJ49" s="98"/>
      <c r="AK49" s="97" t="str">
        <f t="shared" si="3"/>
        <v/>
      </c>
      <c r="AL49" s="98"/>
      <c r="AM49" s="98"/>
      <c r="AN49" s="98"/>
      <c r="AO49" s="97"/>
      <c r="AP49" s="98" t="str">
        <f t="shared" si="4"/>
        <v>.</v>
      </c>
      <c r="AQ49" s="99"/>
      <c r="AR49" s="67"/>
      <c r="AS49" s="108"/>
      <c r="AT49" s="85"/>
      <c r="AU49" s="85"/>
      <c r="AV49" s="86"/>
    </row>
    <row r="50" spans="1:48" ht="34.5" x14ac:dyDescent="0.25">
      <c r="A50" s="76" t="str">
        <f>MID(E50,FIND("(Q",E50)+1,7)</f>
        <v>Q4.3.3a</v>
      </c>
      <c r="B50" s="76" t="s">
        <v>154</v>
      </c>
      <c r="D50" s="13"/>
      <c r="E50" s="245" t="s">
        <v>187</v>
      </c>
      <c r="F50" s="245"/>
      <c r="G50" s="245"/>
      <c r="H50" s="246"/>
      <c r="I50" s="62"/>
      <c r="J50" s="160"/>
      <c r="K50" s="161"/>
      <c r="L50" s="161"/>
      <c r="M50" s="106"/>
      <c r="N50" s="107" t="s">
        <v>0</v>
      </c>
      <c r="O50" s="90" t="s">
        <v>351</v>
      </c>
      <c r="P50" s="90"/>
      <c r="Q50" s="91"/>
      <c r="R50" s="90"/>
      <c r="S50" s="91"/>
      <c r="T50" s="90"/>
      <c r="U50" s="91"/>
      <c r="V50" s="168" t="str">
        <f t="shared" si="0"/>
        <v/>
      </c>
      <c r="W50" s="92"/>
      <c r="X50" s="154"/>
      <c r="Y50" s="94"/>
      <c r="Z50" s="94"/>
      <c r="AA50" s="95"/>
      <c r="AB50" s="180"/>
      <c r="AC50" s="181"/>
      <c r="AD50" s="98"/>
      <c r="AE50" s="98"/>
      <c r="AF50" s="96" t="str">
        <f t="shared" si="2"/>
        <v/>
      </c>
      <c r="AG50" s="97"/>
      <c r="AH50" s="98"/>
      <c r="AI50" s="97"/>
      <c r="AJ50" s="98"/>
      <c r="AK50" s="97" t="str">
        <f t="shared" si="3"/>
        <v/>
      </c>
      <c r="AL50" s="98"/>
      <c r="AM50" s="98"/>
      <c r="AN50" s="98"/>
      <c r="AO50" s="97"/>
      <c r="AP50" s="98" t="str">
        <f t="shared" si="4"/>
        <v>.</v>
      </c>
      <c r="AQ50" s="99"/>
      <c r="AR50" s="67"/>
      <c r="AS50" s="108"/>
      <c r="AT50" s="85"/>
      <c r="AU50" s="85"/>
      <c r="AV50" s="86"/>
    </row>
    <row r="51" spans="1:48" ht="85.5" customHeight="1" x14ac:dyDescent="0.25">
      <c r="A51" s="76" t="str">
        <f>MID(E51,FIND("(Q",E51)+1,6)</f>
        <v>Q4.3.4</v>
      </c>
      <c r="B51" s="76" t="s">
        <v>25</v>
      </c>
      <c r="C51" s="76" t="s">
        <v>97</v>
      </c>
      <c r="D51" s="13"/>
      <c r="E51" s="216" t="s">
        <v>288</v>
      </c>
      <c r="F51" s="223"/>
      <c r="G51" s="223"/>
      <c r="H51" s="224"/>
      <c r="I51" s="205" t="s">
        <v>354</v>
      </c>
      <c r="J51" s="160"/>
      <c r="K51" s="161"/>
      <c r="L51" s="161"/>
      <c r="M51" s="106"/>
      <c r="N51" s="107" t="s">
        <v>2</v>
      </c>
      <c r="O51" s="107" t="s">
        <v>348</v>
      </c>
      <c r="P51" s="90"/>
      <c r="Q51" s="91"/>
      <c r="R51" s="90"/>
      <c r="S51" s="91"/>
      <c r="T51" s="90"/>
      <c r="U51" s="91"/>
      <c r="V51" s="168" t="str">
        <f t="shared" si="0"/>
        <v>yes</v>
      </c>
      <c r="W51" s="92"/>
      <c r="X51" s="154"/>
      <c r="Y51" s="94"/>
      <c r="Z51" s="94"/>
      <c r="AA51" s="95"/>
      <c r="AB51" s="180"/>
      <c r="AC51" s="181"/>
      <c r="AD51" s="169"/>
      <c r="AE51" s="98"/>
      <c r="AF51" s="96" t="str">
        <f t="shared" si="2"/>
        <v/>
      </c>
      <c r="AG51" s="97"/>
      <c r="AH51" s="98"/>
      <c r="AI51" s="97"/>
      <c r="AJ51" s="98"/>
      <c r="AK51" s="97" t="str">
        <f t="shared" si="3"/>
        <v/>
      </c>
      <c r="AL51" s="98"/>
      <c r="AM51" s="98"/>
      <c r="AN51" s="98"/>
      <c r="AO51" s="97"/>
      <c r="AP51" s="98" t="str">
        <f t="shared" si="4"/>
        <v>.</v>
      </c>
      <c r="AQ51" s="99"/>
      <c r="AR51" s="67"/>
      <c r="AS51" s="108"/>
      <c r="AT51" s="85"/>
      <c r="AU51" s="85"/>
      <c r="AV51" s="86"/>
    </row>
    <row r="52" spans="1:48" ht="100" customHeight="1" x14ac:dyDescent="0.25">
      <c r="A52" s="76" t="str">
        <f>MID(E52,FIND("(Q",E52)+1,7)</f>
        <v>Q4.3.4a</v>
      </c>
      <c r="B52" s="76" t="s">
        <v>27</v>
      </c>
      <c r="C52" s="76" t="s">
        <v>98</v>
      </c>
      <c r="D52" s="13"/>
      <c r="E52" s="214" t="s">
        <v>188</v>
      </c>
      <c r="F52" s="248"/>
      <c r="G52" s="248"/>
      <c r="H52" s="249"/>
      <c r="I52" s="205"/>
      <c r="J52" s="160"/>
      <c r="K52" s="161"/>
      <c r="L52" s="161"/>
      <c r="M52" s="106"/>
      <c r="N52" s="107" t="s">
        <v>450</v>
      </c>
      <c r="O52" s="90" t="str">
        <f t="shared" si="8"/>
        <v/>
      </c>
      <c r="P52" s="90"/>
      <c r="Q52" s="91"/>
      <c r="R52" s="90"/>
      <c r="S52" s="91"/>
      <c r="T52" s="90"/>
      <c r="U52" s="91"/>
      <c r="V52" s="168" t="str">
        <f t="shared" si="0"/>
        <v>.</v>
      </c>
      <c r="W52" s="92"/>
      <c r="X52" s="154"/>
      <c r="Y52" s="94"/>
      <c r="Z52" s="94"/>
      <c r="AA52" s="95"/>
      <c r="AB52" s="180"/>
      <c r="AC52" s="181"/>
      <c r="AD52" s="98"/>
      <c r="AE52" s="98"/>
      <c r="AF52" s="96" t="str">
        <f t="shared" si="2"/>
        <v/>
      </c>
      <c r="AG52" s="97"/>
      <c r="AH52" s="98"/>
      <c r="AI52" s="97"/>
      <c r="AJ52" s="98"/>
      <c r="AK52" s="97" t="str">
        <f t="shared" si="3"/>
        <v/>
      </c>
      <c r="AL52" s="98"/>
      <c r="AM52" s="98"/>
      <c r="AN52" s="98"/>
      <c r="AO52" s="97"/>
      <c r="AP52" s="98" t="str">
        <f t="shared" si="4"/>
        <v>.</v>
      </c>
      <c r="AQ52" s="99"/>
      <c r="AR52" s="67"/>
      <c r="AS52" s="108"/>
      <c r="AT52" s="85"/>
      <c r="AU52" s="85"/>
      <c r="AV52" s="86"/>
    </row>
    <row r="53" spans="1:48" ht="52" customHeight="1" x14ac:dyDescent="0.25">
      <c r="A53" s="76" t="str">
        <f>MID(E53,FIND("(Q",E53)+1,7)</f>
        <v>Q4.3.4b</v>
      </c>
      <c r="B53" s="76" t="s">
        <v>154</v>
      </c>
      <c r="D53" s="13"/>
      <c r="E53" s="214" t="s">
        <v>353</v>
      </c>
      <c r="F53" s="214"/>
      <c r="G53" s="214"/>
      <c r="H53" s="215"/>
      <c r="I53" s="205"/>
      <c r="J53" s="160"/>
      <c r="K53" s="161"/>
      <c r="L53" s="161"/>
      <c r="M53" s="106"/>
      <c r="N53" s="107" t="s">
        <v>0</v>
      </c>
      <c r="O53" s="90" t="s">
        <v>351</v>
      </c>
      <c r="P53" s="90"/>
      <c r="Q53" s="91"/>
      <c r="R53" s="90"/>
      <c r="S53" s="91"/>
      <c r="T53" s="90"/>
      <c r="U53" s="91"/>
      <c r="V53" s="168" t="str">
        <f t="shared" si="0"/>
        <v/>
      </c>
      <c r="W53" s="92"/>
      <c r="X53" s="154"/>
      <c r="Y53" s="94"/>
      <c r="Z53" s="94"/>
      <c r="AA53" s="95"/>
      <c r="AB53" s="180"/>
      <c r="AC53" s="181"/>
      <c r="AD53" s="98"/>
      <c r="AE53" s="98"/>
      <c r="AF53" s="96" t="str">
        <f t="shared" si="2"/>
        <v/>
      </c>
      <c r="AG53" s="97"/>
      <c r="AH53" s="98"/>
      <c r="AI53" s="97"/>
      <c r="AJ53" s="98"/>
      <c r="AK53" s="97" t="str">
        <f t="shared" si="3"/>
        <v/>
      </c>
      <c r="AL53" s="98"/>
      <c r="AM53" s="98"/>
      <c r="AN53" s="98"/>
      <c r="AO53" s="97"/>
      <c r="AP53" s="98" t="str">
        <f t="shared" si="4"/>
        <v>.</v>
      </c>
      <c r="AQ53" s="99"/>
      <c r="AR53" s="67"/>
      <c r="AS53" s="108"/>
      <c r="AT53" s="85"/>
      <c r="AU53" s="85"/>
      <c r="AV53" s="86"/>
    </row>
    <row r="54" spans="1:48" ht="34.5" x14ac:dyDescent="0.25">
      <c r="A54" s="76" t="str">
        <f>MID(E54,FIND("(Q",E54)+1,6)</f>
        <v>Q4.3.5</v>
      </c>
      <c r="B54" s="76" t="s">
        <v>25</v>
      </c>
      <c r="C54" s="76" t="s">
        <v>99</v>
      </c>
      <c r="D54" s="13"/>
      <c r="E54" s="237" t="s">
        <v>289</v>
      </c>
      <c r="F54" s="237"/>
      <c r="G54" s="237"/>
      <c r="H54" s="238"/>
      <c r="I54" s="62"/>
      <c r="J54" s="160"/>
      <c r="K54" s="161"/>
      <c r="L54" s="161"/>
      <c r="M54" s="106"/>
      <c r="N54" s="107" t="s">
        <v>2</v>
      </c>
      <c r="O54" s="107" t="s">
        <v>348</v>
      </c>
      <c r="P54" s="90"/>
      <c r="Q54" s="91"/>
      <c r="R54" s="90"/>
      <c r="S54" s="91"/>
      <c r="T54" s="90"/>
      <c r="U54" s="91"/>
      <c r="V54" s="168" t="str">
        <f t="shared" si="0"/>
        <v>yes</v>
      </c>
      <c r="W54" s="92"/>
      <c r="X54" s="154"/>
      <c r="Y54" s="94"/>
      <c r="Z54" s="94"/>
      <c r="AA54" s="95"/>
      <c r="AB54" s="180"/>
      <c r="AC54" s="181"/>
      <c r="AD54" s="169"/>
      <c r="AE54" s="98"/>
      <c r="AF54" s="96" t="str">
        <f t="shared" si="2"/>
        <v/>
      </c>
      <c r="AG54" s="97"/>
      <c r="AH54" s="98"/>
      <c r="AI54" s="97"/>
      <c r="AJ54" s="98"/>
      <c r="AK54" s="97" t="str">
        <f t="shared" si="3"/>
        <v/>
      </c>
      <c r="AL54" s="98"/>
      <c r="AM54" s="98"/>
      <c r="AN54" s="98"/>
      <c r="AO54" s="97"/>
      <c r="AP54" s="98" t="str">
        <f t="shared" si="4"/>
        <v>.</v>
      </c>
      <c r="AQ54" s="99"/>
      <c r="AR54" s="67"/>
      <c r="AS54" s="108"/>
      <c r="AT54" s="85"/>
      <c r="AU54" s="85"/>
      <c r="AV54" s="86"/>
    </row>
    <row r="55" spans="1:48" ht="29.25" customHeight="1" x14ac:dyDescent="0.25">
      <c r="A55" s="76" t="str">
        <f>MID(E55,FIND("(Q",E55)+1,7)</f>
        <v>Q4.3.5a</v>
      </c>
      <c r="B55" s="76" t="s">
        <v>27</v>
      </c>
      <c r="C55" s="76" t="s">
        <v>100</v>
      </c>
      <c r="D55" s="13"/>
      <c r="E55" s="214" t="s">
        <v>275</v>
      </c>
      <c r="F55" s="248"/>
      <c r="G55" s="248"/>
      <c r="H55" s="249"/>
      <c r="I55" s="62"/>
      <c r="J55" s="160"/>
      <c r="K55" s="161"/>
      <c r="L55" s="161"/>
      <c r="M55" s="106"/>
      <c r="N55" s="107" t="s">
        <v>450</v>
      </c>
      <c r="O55" s="90" t="str">
        <f t="shared" si="6"/>
        <v/>
      </c>
      <c r="P55" s="90"/>
      <c r="Q55" s="91"/>
      <c r="R55" s="90"/>
      <c r="S55" s="91"/>
      <c r="T55" s="90"/>
      <c r="U55" s="91"/>
      <c r="V55" s="168" t="str">
        <f t="shared" si="0"/>
        <v>.</v>
      </c>
      <c r="W55" s="92"/>
      <c r="X55" s="154"/>
      <c r="Y55" s="94"/>
      <c r="Z55" s="94"/>
      <c r="AA55" s="95"/>
      <c r="AB55" s="180"/>
      <c r="AC55" s="181"/>
      <c r="AD55" s="98"/>
      <c r="AE55" s="98"/>
      <c r="AF55" s="96" t="str">
        <f t="shared" si="2"/>
        <v/>
      </c>
      <c r="AG55" s="97"/>
      <c r="AH55" s="98"/>
      <c r="AI55" s="97"/>
      <c r="AJ55" s="98"/>
      <c r="AK55" s="97" t="str">
        <f t="shared" si="3"/>
        <v/>
      </c>
      <c r="AL55" s="98"/>
      <c r="AM55" s="98"/>
      <c r="AN55" s="98"/>
      <c r="AO55" s="97"/>
      <c r="AP55" s="98" t="str">
        <f t="shared" si="4"/>
        <v>.</v>
      </c>
      <c r="AQ55" s="99"/>
      <c r="AR55" s="67"/>
      <c r="AS55" s="108"/>
      <c r="AT55" s="85"/>
      <c r="AU55" s="85"/>
      <c r="AV55" s="86"/>
    </row>
    <row r="56" spans="1:48" ht="52.5" customHeight="1" x14ac:dyDescent="0.25">
      <c r="A56" s="76" t="str">
        <f>MID(E56,FIND("(Q",E56)+1,7)</f>
        <v>Q4.3.5b</v>
      </c>
      <c r="B56" s="76" t="s">
        <v>154</v>
      </c>
      <c r="D56" s="13"/>
      <c r="E56" s="214" t="s">
        <v>355</v>
      </c>
      <c r="F56" s="214"/>
      <c r="G56" s="214"/>
      <c r="H56" s="215"/>
      <c r="I56" s="62"/>
      <c r="J56" s="160"/>
      <c r="K56" s="161"/>
      <c r="L56" s="161"/>
      <c r="M56" s="106"/>
      <c r="N56" s="107"/>
      <c r="O56" s="90" t="s">
        <v>351</v>
      </c>
      <c r="P56" s="90"/>
      <c r="Q56" s="91"/>
      <c r="R56" s="90"/>
      <c r="S56" s="91"/>
      <c r="T56" s="90"/>
      <c r="U56" s="91"/>
      <c r="V56" s="168" t="str">
        <f t="shared" si="0"/>
        <v/>
      </c>
      <c r="W56" s="92"/>
      <c r="X56" s="154"/>
      <c r="Y56" s="94"/>
      <c r="Z56" s="94"/>
      <c r="AA56" s="95"/>
      <c r="AB56" s="180"/>
      <c r="AC56" s="181"/>
      <c r="AD56" s="98"/>
      <c r="AE56" s="98"/>
      <c r="AF56" s="96" t="str">
        <f t="shared" si="2"/>
        <v/>
      </c>
      <c r="AG56" s="97"/>
      <c r="AH56" s="98"/>
      <c r="AI56" s="97"/>
      <c r="AJ56" s="98"/>
      <c r="AK56" s="97" t="str">
        <f t="shared" si="3"/>
        <v/>
      </c>
      <c r="AL56" s="98"/>
      <c r="AM56" s="98"/>
      <c r="AN56" s="98"/>
      <c r="AO56" s="97"/>
      <c r="AP56" s="98" t="str">
        <f t="shared" si="4"/>
        <v>.</v>
      </c>
      <c r="AQ56" s="99"/>
      <c r="AR56" s="67"/>
      <c r="AS56" s="108"/>
      <c r="AT56" s="85"/>
      <c r="AU56" s="85"/>
      <c r="AV56" s="86"/>
    </row>
    <row r="57" spans="1:48" ht="34.5" x14ac:dyDescent="0.25">
      <c r="A57" s="76" t="str">
        <f>MID(E57,FIND("(Q",E57)+1,6)</f>
        <v>Q4.3.6</v>
      </c>
      <c r="B57" s="76" t="s">
        <v>25</v>
      </c>
      <c r="C57" s="76" t="s">
        <v>105</v>
      </c>
      <c r="D57" s="13"/>
      <c r="E57" s="239" t="s">
        <v>190</v>
      </c>
      <c r="F57" s="239"/>
      <c r="G57" s="239"/>
      <c r="H57" s="244"/>
      <c r="I57" s="193" t="s">
        <v>191</v>
      </c>
      <c r="J57" s="160"/>
      <c r="K57" s="161"/>
      <c r="L57" s="161"/>
      <c r="M57" s="106"/>
      <c r="N57" s="107" t="s">
        <v>2</v>
      </c>
      <c r="O57" s="107" t="s">
        <v>348</v>
      </c>
      <c r="P57" s="90"/>
      <c r="Q57" s="91"/>
      <c r="R57" s="90"/>
      <c r="S57" s="91"/>
      <c r="T57" s="90"/>
      <c r="U57" s="91"/>
      <c r="V57" s="168" t="str">
        <f t="shared" si="0"/>
        <v>yes</v>
      </c>
      <c r="W57" s="92"/>
      <c r="X57" s="154"/>
      <c r="Y57" s="94"/>
      <c r="Z57" s="94"/>
      <c r="AA57" s="95"/>
      <c r="AB57" s="180"/>
      <c r="AC57" s="181"/>
      <c r="AD57" s="98"/>
      <c r="AE57" s="98"/>
      <c r="AF57" s="96" t="str">
        <f t="shared" si="2"/>
        <v/>
      </c>
      <c r="AG57" s="97"/>
      <c r="AH57" s="98"/>
      <c r="AI57" s="97"/>
      <c r="AJ57" s="98"/>
      <c r="AK57" s="97" t="str">
        <f t="shared" si="3"/>
        <v/>
      </c>
      <c r="AL57" s="98"/>
      <c r="AM57" s="98"/>
      <c r="AN57" s="98"/>
      <c r="AO57" s="97"/>
      <c r="AP57" s="98" t="str">
        <f t="shared" si="4"/>
        <v>.</v>
      </c>
      <c r="AQ57" s="99"/>
      <c r="AR57" s="67"/>
      <c r="AS57" s="108"/>
      <c r="AT57" s="85"/>
      <c r="AU57" s="85"/>
      <c r="AV57" s="86"/>
    </row>
    <row r="58" spans="1:48" ht="25.5" customHeight="1" x14ac:dyDescent="0.25">
      <c r="A58" s="76" t="str">
        <f>MID(E58,FIND("(Q",E58)+1,7)</f>
        <v>Q4.3.6a</v>
      </c>
      <c r="B58" s="76" t="s">
        <v>27</v>
      </c>
      <c r="C58" s="76" t="s">
        <v>106</v>
      </c>
      <c r="D58" s="13"/>
      <c r="E58" s="250" t="s">
        <v>189</v>
      </c>
      <c r="F58" s="250"/>
      <c r="G58" s="250"/>
      <c r="H58" s="251"/>
      <c r="I58" s="62"/>
      <c r="J58" s="160"/>
      <c r="K58" s="161"/>
      <c r="L58" s="161"/>
      <c r="M58" s="106"/>
      <c r="N58" s="107" t="s">
        <v>450</v>
      </c>
      <c r="O58" s="90" t="str">
        <f t="shared" si="6"/>
        <v/>
      </c>
      <c r="P58" s="90"/>
      <c r="Q58" s="91"/>
      <c r="R58" s="90"/>
      <c r="S58" s="91"/>
      <c r="T58" s="90"/>
      <c r="U58" s="91"/>
      <c r="V58" s="168" t="str">
        <f t="shared" si="0"/>
        <v>.</v>
      </c>
      <c r="W58" s="92"/>
      <c r="X58" s="154"/>
      <c r="Y58" s="94"/>
      <c r="Z58" s="94"/>
      <c r="AA58" s="95"/>
      <c r="AB58" s="180"/>
      <c r="AC58" s="181"/>
      <c r="AD58" s="98"/>
      <c r="AE58" s="98"/>
      <c r="AF58" s="96" t="str">
        <f t="shared" si="2"/>
        <v/>
      </c>
      <c r="AG58" s="97"/>
      <c r="AH58" s="98"/>
      <c r="AI58" s="97"/>
      <c r="AJ58" s="98"/>
      <c r="AK58" s="97" t="str">
        <f t="shared" si="3"/>
        <v/>
      </c>
      <c r="AL58" s="98"/>
      <c r="AM58" s="98"/>
      <c r="AN58" s="98"/>
      <c r="AO58" s="97"/>
      <c r="AP58" s="98" t="str">
        <f t="shared" si="4"/>
        <v>.</v>
      </c>
      <c r="AQ58" s="99"/>
      <c r="AR58" s="67"/>
      <c r="AS58" s="108"/>
      <c r="AT58" s="85"/>
      <c r="AU58" s="85"/>
      <c r="AV58" s="86"/>
    </row>
    <row r="59" spans="1:48" ht="48" customHeight="1" x14ac:dyDescent="0.25">
      <c r="A59" s="76" t="str">
        <f>MID(E59,FIND("(Q",E59)+1,6)</f>
        <v>Q4.3.7</v>
      </c>
      <c r="B59" s="76" t="s">
        <v>23</v>
      </c>
      <c r="C59" s="76" t="s">
        <v>108</v>
      </c>
      <c r="D59" s="13"/>
      <c r="E59" s="216" t="s">
        <v>192</v>
      </c>
      <c r="F59" s="216"/>
      <c r="G59" s="216"/>
      <c r="H59" s="217"/>
      <c r="I59" s="193" t="s">
        <v>331</v>
      </c>
      <c r="J59" s="160"/>
      <c r="K59" s="161"/>
      <c r="L59" s="161"/>
      <c r="M59" s="106"/>
      <c r="N59" s="107" t="s">
        <v>2</v>
      </c>
      <c r="O59" s="107" t="s">
        <v>348</v>
      </c>
      <c r="P59" s="90"/>
      <c r="Q59" s="91"/>
      <c r="R59" s="90"/>
      <c r="S59" s="91"/>
      <c r="T59" s="90"/>
      <c r="U59" s="91"/>
      <c r="V59" s="168" t="str">
        <f t="shared" si="0"/>
        <v>yes</v>
      </c>
      <c r="W59" s="92"/>
      <c r="X59" s="154"/>
      <c r="Y59" s="94"/>
      <c r="Z59" s="94"/>
      <c r="AA59" s="95"/>
      <c r="AB59" s="180"/>
      <c r="AC59" s="181"/>
      <c r="AD59" s="169"/>
      <c r="AE59" s="98"/>
      <c r="AF59" s="96" t="str">
        <f t="shared" si="2"/>
        <v/>
      </c>
      <c r="AG59" s="97"/>
      <c r="AH59" s="98"/>
      <c r="AI59" s="97"/>
      <c r="AJ59" s="98"/>
      <c r="AK59" s="97" t="str">
        <f t="shared" si="3"/>
        <v/>
      </c>
      <c r="AL59" s="98"/>
      <c r="AM59" s="98"/>
      <c r="AN59" s="98"/>
      <c r="AO59" s="97"/>
      <c r="AP59" s="98" t="str">
        <f t="shared" si="4"/>
        <v>.</v>
      </c>
      <c r="AQ59" s="99"/>
      <c r="AR59" s="67"/>
      <c r="AS59" s="116"/>
      <c r="AT59" s="117"/>
      <c r="AU59" s="85"/>
      <c r="AV59" s="86"/>
    </row>
    <row r="60" spans="1:48" ht="24.75" customHeight="1" x14ac:dyDescent="0.25">
      <c r="A60" s="76" t="str">
        <f>MID(E60,FIND("(Q",E60)+1,7)</f>
        <v>Q4.3.7a</v>
      </c>
      <c r="B60" s="76" t="s">
        <v>27</v>
      </c>
      <c r="C60" s="76" t="s">
        <v>109</v>
      </c>
      <c r="D60" s="13"/>
      <c r="E60" s="214" t="s">
        <v>193</v>
      </c>
      <c r="F60" s="214"/>
      <c r="G60" s="214"/>
      <c r="H60" s="215"/>
      <c r="I60" s="62"/>
      <c r="J60" s="160"/>
      <c r="K60" s="161"/>
      <c r="L60" s="161"/>
      <c r="M60" s="106"/>
      <c r="N60" s="107" t="s">
        <v>450</v>
      </c>
      <c r="O60" s="90"/>
      <c r="P60" s="90"/>
      <c r="Q60" s="91"/>
      <c r="R60" s="90"/>
      <c r="S60" s="91"/>
      <c r="T60" s="90"/>
      <c r="U60" s="91"/>
      <c r="V60" s="168" t="str">
        <f t="shared" si="0"/>
        <v>.</v>
      </c>
      <c r="W60" s="92"/>
      <c r="X60" s="154"/>
      <c r="Y60" s="94"/>
      <c r="Z60" s="94"/>
      <c r="AA60" s="95"/>
      <c r="AB60" s="180"/>
      <c r="AC60" s="181"/>
      <c r="AD60" s="98"/>
      <c r="AE60" s="98"/>
      <c r="AF60" s="96" t="str">
        <f t="shared" si="2"/>
        <v/>
      </c>
      <c r="AG60" s="97"/>
      <c r="AH60" s="98"/>
      <c r="AI60" s="97"/>
      <c r="AJ60" s="98"/>
      <c r="AK60" s="97" t="str">
        <f t="shared" si="3"/>
        <v/>
      </c>
      <c r="AL60" s="98"/>
      <c r="AM60" s="98"/>
      <c r="AN60" s="98"/>
      <c r="AO60" s="97"/>
      <c r="AP60" s="98" t="str">
        <f t="shared" si="4"/>
        <v>.</v>
      </c>
      <c r="AQ60" s="99"/>
      <c r="AR60" s="67"/>
      <c r="AS60" s="116"/>
      <c r="AT60" s="117"/>
      <c r="AU60" s="85"/>
      <c r="AV60" s="86"/>
    </row>
    <row r="61" spans="1:48" ht="58" customHeight="1" x14ac:dyDescent="0.25">
      <c r="A61" s="76" t="str">
        <f>MID(E61,FIND("(Q",E61)+1,6)</f>
        <v>Q4.3.8</v>
      </c>
      <c r="B61" s="76" t="s">
        <v>25</v>
      </c>
      <c r="C61" s="76" t="s">
        <v>101</v>
      </c>
      <c r="D61" s="13"/>
      <c r="E61" s="216" t="s">
        <v>290</v>
      </c>
      <c r="F61" s="216"/>
      <c r="G61" s="216"/>
      <c r="H61" s="217"/>
      <c r="I61" s="247" t="s">
        <v>330</v>
      </c>
      <c r="J61" s="160"/>
      <c r="K61" s="161"/>
      <c r="L61" s="161"/>
      <c r="M61" s="106"/>
      <c r="N61" s="107" t="s">
        <v>2</v>
      </c>
      <c r="O61" s="90" t="str">
        <f t="shared" ref="O61:O86" si="9">IF(OR(B61="NI",B61="N"),"New question introduced in 2023 - Please answer this question for the year of the previous update in Column P",IF(B61="EC","Small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61" s="90"/>
      <c r="Q61" s="91"/>
      <c r="R61" s="90"/>
      <c r="S61" s="91"/>
      <c r="T61" s="90"/>
      <c r="U61" s="91"/>
      <c r="V61" s="168" t="str">
        <f t="shared" si="0"/>
        <v>yes</v>
      </c>
      <c r="W61" s="92"/>
      <c r="X61" s="154"/>
      <c r="Y61" s="94"/>
      <c r="Z61" s="94"/>
      <c r="AA61" s="95"/>
      <c r="AB61" s="180"/>
      <c r="AC61" s="181"/>
      <c r="AD61" s="169"/>
      <c r="AE61" s="98"/>
      <c r="AF61" s="96" t="str">
        <f t="shared" si="2"/>
        <v/>
      </c>
      <c r="AG61" s="97"/>
      <c r="AH61" s="98"/>
      <c r="AI61" s="97"/>
      <c r="AJ61" s="98"/>
      <c r="AK61" s="97" t="str">
        <f t="shared" si="3"/>
        <v/>
      </c>
      <c r="AL61" s="98"/>
      <c r="AM61" s="98"/>
      <c r="AN61" s="98"/>
      <c r="AO61" s="97"/>
      <c r="AP61" s="98" t="str">
        <f t="shared" si="4"/>
        <v>.</v>
      </c>
      <c r="AQ61" s="99"/>
      <c r="AR61" s="67"/>
      <c r="AS61" s="116"/>
      <c r="AT61" s="117"/>
      <c r="AU61" s="85"/>
      <c r="AV61" s="86"/>
    </row>
    <row r="62" spans="1:48" ht="43.5" customHeight="1" x14ac:dyDescent="0.25">
      <c r="A62" s="76" t="str">
        <f>MID(E62,FIND("(Q",E62)+1,7)</f>
        <v>Q4.3.8a</v>
      </c>
      <c r="B62" s="76" t="s">
        <v>27</v>
      </c>
      <c r="C62" s="76" t="s">
        <v>102</v>
      </c>
      <c r="D62" s="13"/>
      <c r="E62" s="214" t="s">
        <v>194</v>
      </c>
      <c r="F62" s="248"/>
      <c r="G62" s="248"/>
      <c r="H62" s="249"/>
      <c r="I62" s="247"/>
      <c r="J62" s="160"/>
      <c r="K62" s="161"/>
      <c r="L62" s="161"/>
      <c r="M62" s="106"/>
      <c r="N62" s="107" t="s">
        <v>450</v>
      </c>
      <c r="O62" s="90" t="str">
        <f t="shared" si="9"/>
        <v/>
      </c>
      <c r="P62" s="90"/>
      <c r="Q62" s="91"/>
      <c r="R62" s="90"/>
      <c r="S62" s="91"/>
      <c r="T62" s="90"/>
      <c r="U62" s="91"/>
      <c r="V62" s="168" t="str">
        <f t="shared" si="0"/>
        <v>.</v>
      </c>
      <c r="W62" s="92"/>
      <c r="X62" s="154"/>
      <c r="Y62" s="94"/>
      <c r="Z62" s="94"/>
      <c r="AA62" s="95"/>
      <c r="AB62" s="180"/>
      <c r="AC62" s="181"/>
      <c r="AD62" s="98"/>
      <c r="AE62" s="98"/>
      <c r="AF62" s="96" t="str">
        <f t="shared" si="2"/>
        <v/>
      </c>
      <c r="AG62" s="97"/>
      <c r="AH62" s="98"/>
      <c r="AI62" s="97"/>
      <c r="AJ62" s="98"/>
      <c r="AK62" s="97" t="str">
        <f t="shared" si="3"/>
        <v/>
      </c>
      <c r="AL62" s="98"/>
      <c r="AM62" s="98"/>
      <c r="AN62" s="98"/>
      <c r="AO62" s="97"/>
      <c r="AP62" s="98" t="str">
        <f t="shared" si="4"/>
        <v>.</v>
      </c>
      <c r="AQ62" s="99"/>
      <c r="AR62" s="73"/>
      <c r="AS62" s="118"/>
      <c r="AT62" s="119"/>
      <c r="AU62" s="104"/>
      <c r="AV62" s="105"/>
    </row>
    <row r="63" spans="1:48" ht="52" customHeight="1" x14ac:dyDescent="0.25">
      <c r="A63" s="76" t="str">
        <f>MID(E63,FIND("(Q",E63)+1,6)</f>
        <v>Q4.3.9</v>
      </c>
      <c r="B63" s="76" t="s">
        <v>25</v>
      </c>
      <c r="C63" s="76" t="s">
        <v>103</v>
      </c>
      <c r="D63" s="13"/>
      <c r="E63" s="216" t="s">
        <v>291</v>
      </c>
      <c r="F63" s="216"/>
      <c r="G63" s="216"/>
      <c r="H63" s="217"/>
      <c r="I63" s="247"/>
      <c r="J63" s="160"/>
      <c r="K63" s="161"/>
      <c r="L63" s="161"/>
      <c r="M63" s="106"/>
      <c r="N63" s="107" t="s">
        <v>2</v>
      </c>
      <c r="O63" s="90" t="str">
        <f t="shared" si="9"/>
        <v>Small changes were made to the question. Take extra care when validating the response in Column N. If necessary, please change your answer in Column P</v>
      </c>
      <c r="P63" s="90"/>
      <c r="Q63" s="91"/>
      <c r="R63" s="90"/>
      <c r="S63" s="91"/>
      <c r="T63" s="90"/>
      <c r="U63" s="91"/>
      <c r="V63" s="168" t="str">
        <f t="shared" si="0"/>
        <v>yes</v>
      </c>
      <c r="W63" s="92"/>
      <c r="X63" s="154"/>
      <c r="Y63" s="94"/>
      <c r="Z63" s="94"/>
      <c r="AA63" s="95"/>
      <c r="AB63" s="180"/>
      <c r="AC63" s="181"/>
      <c r="AD63" s="169"/>
      <c r="AE63" s="98"/>
      <c r="AF63" s="96" t="str">
        <f t="shared" si="2"/>
        <v/>
      </c>
      <c r="AG63" s="97"/>
      <c r="AH63" s="98"/>
      <c r="AI63" s="97"/>
      <c r="AJ63" s="98"/>
      <c r="AK63" s="97" t="str">
        <f t="shared" si="3"/>
        <v/>
      </c>
      <c r="AL63" s="98"/>
      <c r="AM63" s="98"/>
      <c r="AN63" s="98"/>
      <c r="AO63" s="97"/>
      <c r="AP63" s="98" t="str">
        <f t="shared" si="4"/>
        <v>.</v>
      </c>
      <c r="AQ63" s="99"/>
      <c r="AR63" s="67"/>
      <c r="AS63" s="116"/>
      <c r="AT63" s="117"/>
      <c r="AU63" s="85"/>
      <c r="AV63" s="86"/>
    </row>
    <row r="64" spans="1:48" ht="43.5" customHeight="1" x14ac:dyDescent="0.25">
      <c r="A64" s="76" t="str">
        <f>MID(E64,FIND("(Q",E64)+1,7)</f>
        <v>Q4.3.9a</v>
      </c>
      <c r="B64" s="76" t="s">
        <v>27</v>
      </c>
      <c r="C64" s="76" t="s">
        <v>104</v>
      </c>
      <c r="D64" s="13"/>
      <c r="E64" s="214" t="s">
        <v>195</v>
      </c>
      <c r="F64" s="248"/>
      <c r="G64" s="248"/>
      <c r="H64" s="249"/>
      <c r="I64" s="247"/>
      <c r="J64" s="158"/>
      <c r="K64" s="88"/>
      <c r="L64" s="88"/>
      <c r="M64" s="89"/>
      <c r="N64" s="107" t="s">
        <v>450</v>
      </c>
      <c r="O64" s="90" t="str">
        <f t="shared" si="9"/>
        <v/>
      </c>
      <c r="P64" s="90"/>
      <c r="Q64" s="91"/>
      <c r="R64" s="90"/>
      <c r="S64" s="91"/>
      <c r="T64" s="90"/>
      <c r="U64" s="91"/>
      <c r="V64" s="168" t="str">
        <f t="shared" si="0"/>
        <v>.</v>
      </c>
      <c r="W64" s="92"/>
      <c r="X64" s="154"/>
      <c r="Y64" s="94"/>
      <c r="Z64" s="94"/>
      <c r="AA64" s="95"/>
      <c r="AB64" s="180"/>
      <c r="AC64" s="181"/>
      <c r="AD64" s="98"/>
      <c r="AE64" s="98"/>
      <c r="AF64" s="96" t="str">
        <f t="shared" si="2"/>
        <v/>
      </c>
      <c r="AG64" s="97"/>
      <c r="AH64" s="98"/>
      <c r="AI64" s="97"/>
      <c r="AJ64" s="98"/>
      <c r="AK64" s="97" t="str">
        <f t="shared" si="3"/>
        <v/>
      </c>
      <c r="AL64" s="98"/>
      <c r="AM64" s="98"/>
      <c r="AN64" s="98"/>
      <c r="AO64" s="97"/>
      <c r="AP64" s="98" t="str">
        <f t="shared" si="4"/>
        <v>.</v>
      </c>
      <c r="AQ64" s="99"/>
      <c r="AR64" s="67"/>
      <c r="AS64" s="116"/>
      <c r="AT64" s="117"/>
      <c r="AU64" s="85"/>
      <c r="AV64" s="86"/>
    </row>
    <row r="65" spans="1:48" ht="42.75" customHeight="1" x14ac:dyDescent="0.25">
      <c r="A65" s="76" t="str">
        <f>MID(E65,FIND("(Q",E65)+1,7)</f>
        <v>Q4.3.10</v>
      </c>
      <c r="B65" s="76" t="s">
        <v>24</v>
      </c>
      <c r="D65" s="13"/>
      <c r="E65" s="239" t="s">
        <v>301</v>
      </c>
      <c r="F65" s="239"/>
      <c r="G65" s="239"/>
      <c r="H65" s="244"/>
      <c r="I65" s="197" t="s">
        <v>191</v>
      </c>
      <c r="J65" s="158"/>
      <c r="K65" s="88"/>
      <c r="L65" s="88"/>
      <c r="M65" s="89"/>
      <c r="N65" s="107" t="s">
        <v>0</v>
      </c>
      <c r="O65" s="90" t="str">
        <f t="shared" si="9"/>
        <v>New question introduced in 2023 - Please answer this question for the year of the previous update in Column P</v>
      </c>
      <c r="P65" s="90"/>
      <c r="Q65" s="91"/>
      <c r="R65" s="90"/>
      <c r="S65" s="91"/>
      <c r="T65" s="90"/>
      <c r="U65" s="91"/>
      <c r="V65" s="168" t="str">
        <f t="shared" si="0"/>
        <v/>
      </c>
      <c r="W65" s="92"/>
      <c r="X65" s="154"/>
      <c r="Y65" s="94"/>
      <c r="Z65" s="94"/>
      <c r="AA65" s="95"/>
      <c r="AB65" s="180"/>
      <c r="AC65" s="181"/>
      <c r="AD65" s="98"/>
      <c r="AE65" s="98"/>
      <c r="AF65" s="96" t="str">
        <f t="shared" si="2"/>
        <v/>
      </c>
      <c r="AG65" s="97"/>
      <c r="AH65" s="98"/>
      <c r="AI65" s="97"/>
      <c r="AJ65" s="98"/>
      <c r="AK65" s="97" t="str">
        <f t="shared" si="3"/>
        <v/>
      </c>
      <c r="AL65" s="98"/>
      <c r="AM65" s="98"/>
      <c r="AN65" s="98"/>
      <c r="AO65" s="97"/>
      <c r="AP65" s="98" t="str">
        <f t="shared" si="4"/>
        <v>.</v>
      </c>
      <c r="AQ65" s="99"/>
      <c r="AR65" s="67"/>
      <c r="AS65" s="116"/>
      <c r="AT65" s="117"/>
      <c r="AU65" s="85"/>
      <c r="AV65" s="86"/>
    </row>
    <row r="66" spans="1:48" ht="60.75" customHeight="1" x14ac:dyDescent="0.25">
      <c r="A66" s="76" t="str">
        <f>MID(E66,FIND("(Q",E66)+1,7)</f>
        <v>Q4.3.11</v>
      </c>
      <c r="B66" s="76" t="s">
        <v>24</v>
      </c>
      <c r="D66" s="13"/>
      <c r="E66" s="216" t="s">
        <v>292</v>
      </c>
      <c r="F66" s="216"/>
      <c r="G66" s="216"/>
      <c r="H66" s="217"/>
      <c r="I66" s="247" t="s">
        <v>329</v>
      </c>
      <c r="J66" s="158"/>
      <c r="K66" s="88"/>
      <c r="L66" s="88"/>
      <c r="M66" s="89"/>
      <c r="N66" s="107" t="s">
        <v>0</v>
      </c>
      <c r="O66" s="90" t="str">
        <f t="shared" si="9"/>
        <v>New question introduced in 2023 - Please answer this question for the year of the previous update in Column P</v>
      </c>
      <c r="P66" s="90"/>
      <c r="Q66" s="91"/>
      <c r="R66" s="90"/>
      <c r="S66" s="91"/>
      <c r="T66" s="90"/>
      <c r="U66" s="91"/>
      <c r="V66" s="168" t="str">
        <f t="shared" si="0"/>
        <v/>
      </c>
      <c r="W66" s="92"/>
      <c r="X66" s="154"/>
      <c r="Y66" s="94"/>
      <c r="Z66" s="94"/>
      <c r="AA66" s="95"/>
      <c r="AB66" s="180"/>
      <c r="AC66" s="181"/>
      <c r="AD66" s="169"/>
      <c r="AE66" s="98"/>
      <c r="AF66" s="96" t="str">
        <f t="shared" si="2"/>
        <v/>
      </c>
      <c r="AG66" s="97"/>
      <c r="AH66" s="98"/>
      <c r="AI66" s="97"/>
      <c r="AJ66" s="98"/>
      <c r="AK66" s="97" t="str">
        <f t="shared" si="3"/>
        <v/>
      </c>
      <c r="AL66" s="98"/>
      <c r="AM66" s="98"/>
      <c r="AN66" s="98"/>
      <c r="AO66" s="97"/>
      <c r="AP66" s="98" t="str">
        <f t="shared" si="4"/>
        <v>.</v>
      </c>
      <c r="AQ66" s="99"/>
      <c r="AR66" s="67"/>
      <c r="AS66" s="116"/>
      <c r="AT66" s="117"/>
      <c r="AU66" s="85"/>
      <c r="AV66" s="86"/>
    </row>
    <row r="67" spans="1:48" ht="60.75" customHeight="1" x14ac:dyDescent="0.25">
      <c r="A67" s="76" t="str">
        <f>MID(E67,FIND("(Q",E67)+1,8)</f>
        <v>Q4.3.11a</v>
      </c>
      <c r="B67" s="76" t="s">
        <v>154</v>
      </c>
      <c r="D67" s="13"/>
      <c r="E67" s="214" t="s">
        <v>196</v>
      </c>
      <c r="F67" s="214"/>
      <c r="G67" s="214"/>
      <c r="H67" s="215"/>
      <c r="I67" s="247"/>
      <c r="J67" s="158"/>
      <c r="K67" s="88"/>
      <c r="L67" s="88"/>
      <c r="M67" s="89"/>
      <c r="N67" s="107" t="s">
        <v>0</v>
      </c>
      <c r="O67" s="90" t="s">
        <v>350</v>
      </c>
      <c r="P67" s="90"/>
      <c r="Q67" s="91"/>
      <c r="R67" s="90"/>
      <c r="S67" s="91"/>
      <c r="T67" s="90"/>
      <c r="U67" s="91"/>
      <c r="V67" s="168" t="str">
        <f t="shared" si="0"/>
        <v/>
      </c>
      <c r="W67" s="92"/>
      <c r="X67" s="154"/>
      <c r="Y67" s="94"/>
      <c r="Z67" s="94"/>
      <c r="AA67" s="95"/>
      <c r="AB67" s="180"/>
      <c r="AC67" s="181"/>
      <c r="AD67" s="98"/>
      <c r="AE67" s="98"/>
      <c r="AF67" s="96" t="str">
        <f t="shared" si="2"/>
        <v/>
      </c>
      <c r="AG67" s="97"/>
      <c r="AH67" s="98"/>
      <c r="AI67" s="97"/>
      <c r="AJ67" s="98"/>
      <c r="AK67" s="97" t="str">
        <f t="shared" si="3"/>
        <v/>
      </c>
      <c r="AL67" s="98"/>
      <c r="AM67" s="98"/>
      <c r="AN67" s="98"/>
      <c r="AO67" s="97"/>
      <c r="AP67" s="98" t="str">
        <f t="shared" si="4"/>
        <v>.</v>
      </c>
      <c r="AQ67" s="99"/>
      <c r="AR67" s="67"/>
      <c r="AS67" s="116"/>
      <c r="AT67" s="117"/>
      <c r="AU67" s="85"/>
      <c r="AV67" s="86"/>
    </row>
    <row r="68" spans="1:48" ht="60.75" customHeight="1" x14ac:dyDescent="0.25">
      <c r="A68" s="76" t="str">
        <f t="shared" ref="A68:A70" si="10">MID(E68,FIND("(Q",E68)+1,7)</f>
        <v>Q4.3.12</v>
      </c>
      <c r="B68" s="76" t="s">
        <v>24</v>
      </c>
      <c r="D68" s="13"/>
      <c r="E68" s="216" t="s">
        <v>293</v>
      </c>
      <c r="F68" s="216"/>
      <c r="G68" s="216"/>
      <c r="H68" s="217"/>
      <c r="I68" s="247"/>
      <c r="J68" s="158"/>
      <c r="K68" s="88"/>
      <c r="L68" s="88"/>
      <c r="M68" s="89"/>
      <c r="N68" s="107" t="s">
        <v>0</v>
      </c>
      <c r="O68" s="90" t="str">
        <f t="shared" si="9"/>
        <v>New question introduced in 2023 - Please answer this question for the year of the previous update in Column P</v>
      </c>
      <c r="P68" s="90"/>
      <c r="Q68" s="91"/>
      <c r="R68" s="90"/>
      <c r="S68" s="91"/>
      <c r="T68" s="90"/>
      <c r="U68" s="91"/>
      <c r="V68" s="168" t="str">
        <f t="shared" si="0"/>
        <v/>
      </c>
      <c r="W68" s="92"/>
      <c r="X68" s="154"/>
      <c r="Y68" s="94"/>
      <c r="Z68" s="94"/>
      <c r="AA68" s="95"/>
      <c r="AB68" s="180"/>
      <c r="AC68" s="181"/>
      <c r="AD68" s="169"/>
      <c r="AE68" s="98"/>
      <c r="AF68" s="96" t="str">
        <f t="shared" si="2"/>
        <v/>
      </c>
      <c r="AG68" s="97"/>
      <c r="AH68" s="98"/>
      <c r="AI68" s="97"/>
      <c r="AJ68" s="98"/>
      <c r="AK68" s="97" t="str">
        <f t="shared" si="3"/>
        <v/>
      </c>
      <c r="AL68" s="98"/>
      <c r="AM68" s="98"/>
      <c r="AN68" s="98"/>
      <c r="AO68" s="97"/>
      <c r="AP68" s="98" t="str">
        <f t="shared" si="4"/>
        <v>.</v>
      </c>
      <c r="AQ68" s="99"/>
      <c r="AR68" s="67"/>
      <c r="AS68" s="116"/>
      <c r="AT68" s="117"/>
      <c r="AU68" s="85"/>
      <c r="AV68" s="86"/>
    </row>
    <row r="69" spans="1:48" ht="60.75" customHeight="1" x14ac:dyDescent="0.25">
      <c r="A69" s="76" t="str">
        <f>MID(E69,FIND("(Q",E69)+1,8)</f>
        <v>Q4.3.12a</v>
      </c>
      <c r="B69" s="76" t="s">
        <v>154</v>
      </c>
      <c r="D69" s="13"/>
      <c r="E69" s="214" t="s">
        <v>197</v>
      </c>
      <c r="F69" s="214"/>
      <c r="G69" s="214"/>
      <c r="H69" s="215"/>
      <c r="I69" s="247"/>
      <c r="J69" s="158"/>
      <c r="K69" s="88"/>
      <c r="L69" s="88"/>
      <c r="M69" s="89"/>
      <c r="N69" s="107" t="s">
        <v>0</v>
      </c>
      <c r="O69" s="90" t="s">
        <v>350</v>
      </c>
      <c r="P69" s="90"/>
      <c r="Q69" s="91"/>
      <c r="R69" s="90"/>
      <c r="S69" s="91"/>
      <c r="T69" s="90"/>
      <c r="U69" s="91"/>
      <c r="V69" s="168" t="str">
        <f t="shared" si="0"/>
        <v/>
      </c>
      <c r="W69" s="92"/>
      <c r="X69" s="154"/>
      <c r="Y69" s="94"/>
      <c r="Z69" s="94"/>
      <c r="AA69" s="95"/>
      <c r="AB69" s="180"/>
      <c r="AC69" s="181"/>
      <c r="AD69" s="98"/>
      <c r="AE69" s="98"/>
      <c r="AF69" s="96" t="str">
        <f t="shared" si="2"/>
        <v/>
      </c>
      <c r="AG69" s="97"/>
      <c r="AH69" s="98"/>
      <c r="AI69" s="97"/>
      <c r="AJ69" s="98"/>
      <c r="AK69" s="97" t="str">
        <f t="shared" si="3"/>
        <v/>
      </c>
      <c r="AL69" s="98"/>
      <c r="AM69" s="98"/>
      <c r="AN69" s="98"/>
      <c r="AO69" s="97"/>
      <c r="AP69" s="98" t="str">
        <f t="shared" si="4"/>
        <v>.</v>
      </c>
      <c r="AQ69" s="99"/>
      <c r="AR69" s="67"/>
      <c r="AS69" s="116"/>
      <c r="AT69" s="117"/>
      <c r="AU69" s="85"/>
      <c r="AV69" s="86"/>
    </row>
    <row r="70" spans="1:48" ht="44.15" customHeight="1" x14ac:dyDescent="0.25">
      <c r="A70" s="76" t="str">
        <f t="shared" si="10"/>
        <v>Q4.3.13</v>
      </c>
      <c r="B70" s="76" t="s">
        <v>24</v>
      </c>
      <c r="D70" s="13"/>
      <c r="E70" s="252" t="s">
        <v>296</v>
      </c>
      <c r="F70" s="252"/>
      <c r="G70" s="252"/>
      <c r="H70" s="253"/>
      <c r="I70" s="197" t="s">
        <v>198</v>
      </c>
      <c r="J70" s="158"/>
      <c r="K70" s="88"/>
      <c r="L70" s="88"/>
      <c r="M70" s="89"/>
      <c r="N70" s="107" t="s">
        <v>0</v>
      </c>
      <c r="O70" s="90" t="str">
        <f t="shared" si="9"/>
        <v>New question introduced in 2023 - Please answer this question for the year of the previous update in Column P</v>
      </c>
      <c r="P70" s="90"/>
      <c r="Q70" s="91"/>
      <c r="R70" s="90"/>
      <c r="S70" s="91"/>
      <c r="T70" s="90"/>
      <c r="U70" s="91"/>
      <c r="V70" s="168" t="str">
        <f t="shared" si="0"/>
        <v/>
      </c>
      <c r="W70" s="92"/>
      <c r="X70" s="154"/>
      <c r="Y70" s="94"/>
      <c r="Z70" s="94"/>
      <c r="AA70" s="95"/>
      <c r="AB70" s="180"/>
      <c r="AC70" s="181"/>
      <c r="AD70" s="98"/>
      <c r="AE70" s="98"/>
      <c r="AF70" s="96" t="str">
        <f t="shared" si="2"/>
        <v/>
      </c>
      <c r="AG70" s="97"/>
      <c r="AH70" s="98"/>
      <c r="AI70" s="97"/>
      <c r="AJ70" s="98"/>
      <c r="AK70" s="97" t="str">
        <f t="shared" si="3"/>
        <v/>
      </c>
      <c r="AL70" s="98"/>
      <c r="AM70" s="98"/>
      <c r="AN70" s="98"/>
      <c r="AO70" s="97"/>
      <c r="AP70" s="98" t="str">
        <f t="shared" si="4"/>
        <v>.</v>
      </c>
      <c r="AQ70" s="99"/>
      <c r="AR70" s="67"/>
      <c r="AS70" s="116"/>
      <c r="AT70" s="117"/>
      <c r="AU70" s="85"/>
      <c r="AV70" s="86"/>
    </row>
    <row r="71" spans="1:48" ht="155.15" customHeight="1" x14ac:dyDescent="0.25">
      <c r="D71" s="218" t="s">
        <v>346</v>
      </c>
      <c r="E71" s="219"/>
      <c r="F71" s="219"/>
      <c r="G71" s="219"/>
      <c r="H71" s="220"/>
      <c r="I71" s="193" t="s">
        <v>345</v>
      </c>
      <c r="J71" s="160"/>
      <c r="K71" s="161"/>
      <c r="L71" s="161"/>
      <c r="M71" s="106"/>
      <c r="N71" s="93"/>
      <c r="O71" s="94"/>
      <c r="P71" s="94"/>
      <c r="Q71" s="94"/>
      <c r="R71" s="94"/>
      <c r="S71" s="94"/>
      <c r="T71" s="94"/>
      <c r="U71" s="94"/>
      <c r="V71" s="94"/>
      <c r="W71" s="115"/>
      <c r="X71" s="154"/>
      <c r="Y71" s="94"/>
      <c r="Z71" s="94"/>
      <c r="AA71" s="95"/>
      <c r="AB71" s="184"/>
      <c r="AC71" s="185"/>
      <c r="AD71" s="104"/>
      <c r="AE71" s="104"/>
      <c r="AF71" s="104"/>
      <c r="AG71" s="111"/>
      <c r="AH71" s="104"/>
      <c r="AI71" s="111"/>
      <c r="AJ71" s="104"/>
      <c r="AK71" s="111"/>
      <c r="AL71" s="104"/>
      <c r="AM71" s="104"/>
      <c r="AN71" s="104"/>
      <c r="AO71" s="111"/>
      <c r="AP71" s="104"/>
      <c r="AQ71" s="105"/>
      <c r="AR71" s="67"/>
      <c r="AS71" s="116"/>
      <c r="AT71" s="117"/>
      <c r="AU71" s="85"/>
      <c r="AV71" s="86"/>
    </row>
    <row r="72" spans="1:48" ht="87" customHeight="1" x14ac:dyDescent="0.25">
      <c r="A72" s="76" t="str">
        <f>MID(E72,FIND("(Q",E72)+1,6)</f>
        <v>Q4.4.1</v>
      </c>
      <c r="B72" s="76" t="s">
        <v>23</v>
      </c>
      <c r="C72" s="76" t="s">
        <v>139</v>
      </c>
      <c r="D72" s="13"/>
      <c r="E72" s="216" t="s">
        <v>199</v>
      </c>
      <c r="F72" s="216"/>
      <c r="G72" s="216"/>
      <c r="H72" s="217"/>
      <c r="I72" s="193" t="s">
        <v>322</v>
      </c>
      <c r="J72" s="160"/>
      <c r="K72" s="161"/>
      <c r="L72" s="161"/>
      <c r="M72" s="106"/>
      <c r="N72" s="107" t="s">
        <v>2</v>
      </c>
      <c r="O72" s="90" t="str">
        <f t="shared" si="9"/>
        <v/>
      </c>
      <c r="P72" s="90"/>
      <c r="Q72" s="91"/>
      <c r="R72" s="90"/>
      <c r="S72" s="91"/>
      <c r="T72" s="90"/>
      <c r="U72" s="91"/>
      <c r="V72" s="168" t="str">
        <f t="shared" ref="V72:V134" si="11">IF(AND(T72="",R72="",P72="",N72=""),"",IF(AND(T72="",R72="", P72=""),N72,IF(AND(T72="", R72="",P72&lt;&gt;""),P72,IF(AND(T72="",R72&lt;&gt;""),R72,T72))))</f>
        <v>yes</v>
      </c>
      <c r="W72" s="92"/>
      <c r="X72" s="154"/>
      <c r="Y72" s="94"/>
      <c r="Z72" s="94"/>
      <c r="AA72" s="95"/>
      <c r="AB72" s="180"/>
      <c r="AC72" s="181"/>
      <c r="AD72" s="169"/>
      <c r="AE72" s="98"/>
      <c r="AF72" s="96" t="str">
        <f t="shared" si="2"/>
        <v/>
      </c>
      <c r="AG72" s="97"/>
      <c r="AH72" s="98"/>
      <c r="AI72" s="97"/>
      <c r="AJ72" s="98"/>
      <c r="AK72" s="97" t="str">
        <f t="shared" si="3"/>
        <v/>
      </c>
      <c r="AL72" s="98"/>
      <c r="AM72" s="98"/>
      <c r="AN72" s="98"/>
      <c r="AO72" s="97"/>
      <c r="AP72" s="98" t="str">
        <f t="shared" si="4"/>
        <v>.</v>
      </c>
      <c r="AQ72" s="99"/>
      <c r="AR72" s="67"/>
      <c r="AS72" s="116"/>
      <c r="AT72" s="117"/>
      <c r="AU72" s="85"/>
      <c r="AV72" s="86"/>
    </row>
    <row r="73" spans="1:48" ht="59.15" customHeight="1" x14ac:dyDescent="0.25">
      <c r="A73" s="76" t="str">
        <f>MID(E73,FIND("(Q",E73)+1,7)</f>
        <v>Q4.4.1a</v>
      </c>
      <c r="B73" s="76" t="s">
        <v>27</v>
      </c>
      <c r="C73" s="76" t="s">
        <v>140</v>
      </c>
      <c r="D73" s="13"/>
      <c r="E73" s="214" t="s">
        <v>200</v>
      </c>
      <c r="F73" s="214"/>
      <c r="G73" s="214"/>
      <c r="H73" s="215"/>
      <c r="I73" s="193" t="s">
        <v>323</v>
      </c>
      <c r="J73" s="160"/>
      <c r="K73" s="161"/>
      <c r="L73" s="161"/>
      <c r="M73" s="106"/>
      <c r="N73" s="107" t="s">
        <v>450</v>
      </c>
      <c r="O73" s="90" t="str">
        <f t="shared" si="9"/>
        <v/>
      </c>
      <c r="P73" s="90"/>
      <c r="Q73" s="91"/>
      <c r="R73" s="90"/>
      <c r="S73" s="91"/>
      <c r="T73" s="90"/>
      <c r="U73" s="91"/>
      <c r="V73" s="168" t="str">
        <f t="shared" si="11"/>
        <v>.</v>
      </c>
      <c r="W73" s="92"/>
      <c r="X73" s="154"/>
      <c r="Y73" s="94"/>
      <c r="Z73" s="94"/>
      <c r="AA73" s="95"/>
      <c r="AB73" s="180"/>
      <c r="AC73" s="181"/>
      <c r="AD73" s="98"/>
      <c r="AE73" s="98"/>
      <c r="AF73" s="96" t="str">
        <f t="shared" ref="AF73:AF134" si="12">IF(AND(AD73="",AB73=""),"",IF(AND(AD73="",AB73&lt;&gt;""),AB73,IF(AND(AD73="",AB73&lt;&gt;""),AB73,AD73)))</f>
        <v/>
      </c>
      <c r="AG73" s="97"/>
      <c r="AH73" s="98"/>
      <c r="AI73" s="97"/>
      <c r="AJ73" s="98"/>
      <c r="AK73" s="97" t="str">
        <f t="shared" ref="AK73:AK134" si="13">IF(AND(AI73="",AG73="",AF73=""),"",IF(AND(AI73="",AG73=""),AF73,IF(AND(AI73="",AG73&lt;&gt;""),AG73,IF(AND(AI73="",AG73&lt;&gt;""),AG73,AI73))))</f>
        <v/>
      </c>
      <c r="AL73" s="98"/>
      <c r="AM73" s="98"/>
      <c r="AN73" s="98"/>
      <c r="AO73" s="97"/>
      <c r="AP73" s="98" t="str">
        <f t="shared" ref="AP73:AP134" si="14">IF(AND(AN73="",AL73="",AK73=""),".",IF(AND(AN73="",AL73=""),AK73,IF(AND(AN73="",AL73&lt;&gt;""),AL73,IF(AND(AN73="",AL73&lt;&gt;""),AL73,AN73))))</f>
        <v>.</v>
      </c>
      <c r="AQ73" s="99"/>
      <c r="AR73" s="67"/>
      <c r="AS73" s="116"/>
      <c r="AT73" s="117"/>
      <c r="AU73" s="85"/>
      <c r="AV73" s="86"/>
    </row>
    <row r="74" spans="1:48" ht="64.5" customHeight="1" x14ac:dyDescent="0.25">
      <c r="A74" s="76" t="str">
        <f>MID(E74,FIND("(Q",E74)+1,6)</f>
        <v>Q4.4.2</v>
      </c>
      <c r="B74" s="76" t="s">
        <v>23</v>
      </c>
      <c r="C74" s="76" t="s">
        <v>143</v>
      </c>
      <c r="D74" s="13"/>
      <c r="E74" s="216" t="s">
        <v>263</v>
      </c>
      <c r="F74" s="216"/>
      <c r="G74" s="216"/>
      <c r="H74" s="217"/>
      <c r="I74" s="205" t="s">
        <v>326</v>
      </c>
      <c r="J74" s="160"/>
      <c r="K74" s="161"/>
      <c r="L74" s="161"/>
      <c r="M74" s="106"/>
      <c r="N74" s="107" t="s">
        <v>2</v>
      </c>
      <c r="O74" s="90" t="str">
        <f t="shared" si="9"/>
        <v/>
      </c>
      <c r="P74" s="90"/>
      <c r="Q74" s="91"/>
      <c r="R74" s="90"/>
      <c r="S74" s="91"/>
      <c r="T74" s="90"/>
      <c r="U74" s="91"/>
      <c r="V74" s="168" t="str">
        <f t="shared" si="11"/>
        <v>yes</v>
      </c>
      <c r="W74" s="92"/>
      <c r="X74" s="154"/>
      <c r="Y74" s="94"/>
      <c r="Z74" s="94"/>
      <c r="AA74" s="95"/>
      <c r="AB74" s="180"/>
      <c r="AC74" s="181"/>
      <c r="AD74" s="169"/>
      <c r="AE74" s="98"/>
      <c r="AF74" s="96" t="str">
        <f t="shared" si="12"/>
        <v/>
      </c>
      <c r="AG74" s="97"/>
      <c r="AH74" s="98"/>
      <c r="AI74" s="97"/>
      <c r="AJ74" s="98"/>
      <c r="AK74" s="97" t="str">
        <f t="shared" si="13"/>
        <v/>
      </c>
      <c r="AL74" s="98"/>
      <c r="AM74" s="98"/>
      <c r="AN74" s="98"/>
      <c r="AO74" s="97"/>
      <c r="AP74" s="98" t="str">
        <f t="shared" si="14"/>
        <v>.</v>
      </c>
      <c r="AQ74" s="99"/>
      <c r="AR74" s="67"/>
      <c r="AS74" s="116"/>
      <c r="AT74" s="117"/>
      <c r="AU74" s="85"/>
      <c r="AV74" s="86"/>
    </row>
    <row r="75" spans="1:48" ht="30" customHeight="1" x14ac:dyDescent="0.25">
      <c r="A75" s="76" t="str">
        <f>MID(E75,FIND("(Q",E75)+1,7)</f>
        <v>Q4.4.2a</v>
      </c>
      <c r="B75" s="76" t="s">
        <v>27</v>
      </c>
      <c r="C75" s="76" t="s">
        <v>144</v>
      </c>
      <c r="D75" s="13"/>
      <c r="E75" s="214" t="s">
        <v>201</v>
      </c>
      <c r="F75" s="214"/>
      <c r="G75" s="214"/>
      <c r="H75" s="215"/>
      <c r="I75" s="205"/>
      <c r="J75" s="160"/>
      <c r="K75" s="161"/>
      <c r="L75" s="161"/>
      <c r="M75" s="106"/>
      <c r="N75" s="107" t="s">
        <v>450</v>
      </c>
      <c r="O75" s="90" t="str">
        <f t="shared" si="9"/>
        <v/>
      </c>
      <c r="P75" s="90"/>
      <c r="Q75" s="91"/>
      <c r="R75" s="90"/>
      <c r="S75" s="91"/>
      <c r="T75" s="90"/>
      <c r="U75" s="91"/>
      <c r="V75" s="168" t="str">
        <f t="shared" si="11"/>
        <v>.</v>
      </c>
      <c r="W75" s="92"/>
      <c r="X75" s="154"/>
      <c r="Y75" s="94"/>
      <c r="Z75" s="94"/>
      <c r="AA75" s="95"/>
      <c r="AB75" s="180"/>
      <c r="AC75" s="181"/>
      <c r="AD75" s="169"/>
      <c r="AE75" s="98"/>
      <c r="AF75" s="96" t="str">
        <f t="shared" si="12"/>
        <v/>
      </c>
      <c r="AG75" s="97"/>
      <c r="AH75" s="98"/>
      <c r="AI75" s="97"/>
      <c r="AJ75" s="98"/>
      <c r="AK75" s="97" t="str">
        <f t="shared" si="13"/>
        <v/>
      </c>
      <c r="AL75" s="98"/>
      <c r="AM75" s="98"/>
      <c r="AN75" s="98"/>
      <c r="AO75" s="97"/>
      <c r="AP75" s="98" t="str">
        <f t="shared" si="14"/>
        <v>.</v>
      </c>
      <c r="AQ75" s="99"/>
      <c r="AR75" s="67"/>
      <c r="AS75" s="116"/>
      <c r="AT75" s="117"/>
      <c r="AU75" s="85"/>
      <c r="AV75" s="86"/>
    </row>
    <row r="76" spans="1:48" ht="79.5" customHeight="1" x14ac:dyDescent="0.25">
      <c r="A76" s="76" t="str">
        <f>MID(E76,FIND("(Q",E76)+1,6)</f>
        <v>Q4.4.3</v>
      </c>
      <c r="B76" s="76" t="s">
        <v>23</v>
      </c>
      <c r="C76" s="76" t="s">
        <v>147</v>
      </c>
      <c r="D76" s="13"/>
      <c r="E76" s="216" t="s">
        <v>294</v>
      </c>
      <c r="F76" s="216"/>
      <c r="G76" s="216"/>
      <c r="H76" s="217"/>
      <c r="I76" s="193" t="s">
        <v>324</v>
      </c>
      <c r="J76" s="160"/>
      <c r="K76" s="161"/>
      <c r="L76" s="161"/>
      <c r="M76" s="106"/>
      <c r="N76" s="107" t="s">
        <v>2</v>
      </c>
      <c r="O76" s="90" t="str">
        <f t="shared" si="9"/>
        <v/>
      </c>
      <c r="P76" s="90"/>
      <c r="Q76" s="91"/>
      <c r="R76" s="90"/>
      <c r="S76" s="91"/>
      <c r="T76" s="90"/>
      <c r="U76" s="91"/>
      <c r="V76" s="168" t="str">
        <f t="shared" si="11"/>
        <v>yes</v>
      </c>
      <c r="W76" s="92"/>
      <c r="X76" s="154"/>
      <c r="Y76" s="94"/>
      <c r="Z76" s="94"/>
      <c r="AA76" s="95"/>
      <c r="AB76" s="180"/>
      <c r="AC76" s="181"/>
      <c r="AD76" s="169"/>
      <c r="AE76" s="98"/>
      <c r="AF76" s="96" t="str">
        <f t="shared" si="12"/>
        <v/>
      </c>
      <c r="AG76" s="97"/>
      <c r="AH76" s="98"/>
      <c r="AI76" s="97"/>
      <c r="AJ76" s="98"/>
      <c r="AK76" s="97" t="str">
        <f t="shared" si="13"/>
        <v/>
      </c>
      <c r="AL76" s="98"/>
      <c r="AM76" s="98"/>
      <c r="AN76" s="98"/>
      <c r="AO76" s="97"/>
      <c r="AP76" s="98" t="str">
        <f t="shared" si="14"/>
        <v>.</v>
      </c>
      <c r="AQ76" s="99"/>
      <c r="AR76" s="67"/>
      <c r="AS76" s="116"/>
      <c r="AT76" s="85"/>
      <c r="AU76" s="85"/>
      <c r="AV76" s="120"/>
    </row>
    <row r="77" spans="1:48" ht="36" customHeight="1" x14ac:dyDescent="0.25">
      <c r="A77" s="76" t="str">
        <f>MID(E77,FIND("(Q",E77)+1,7)</f>
        <v>Q4.4.3a</v>
      </c>
      <c r="B77" s="76" t="s">
        <v>27</v>
      </c>
      <c r="C77" s="76" t="s">
        <v>148</v>
      </c>
      <c r="D77" s="13"/>
      <c r="E77" s="214" t="s">
        <v>202</v>
      </c>
      <c r="F77" s="214"/>
      <c r="G77" s="214"/>
      <c r="H77" s="215"/>
      <c r="I77" s="62"/>
      <c r="J77" s="160"/>
      <c r="K77" s="161"/>
      <c r="L77" s="161"/>
      <c r="M77" s="106"/>
      <c r="N77" s="107" t="s">
        <v>450</v>
      </c>
      <c r="O77" s="90" t="str">
        <f t="shared" si="9"/>
        <v/>
      </c>
      <c r="P77" s="90"/>
      <c r="Q77" s="91"/>
      <c r="R77" s="90"/>
      <c r="S77" s="91"/>
      <c r="T77" s="90"/>
      <c r="U77" s="91"/>
      <c r="V77" s="168" t="str">
        <f t="shared" si="11"/>
        <v>.</v>
      </c>
      <c r="W77" s="92"/>
      <c r="X77" s="154"/>
      <c r="Y77" s="94"/>
      <c r="Z77" s="94"/>
      <c r="AA77" s="95"/>
      <c r="AB77" s="180"/>
      <c r="AC77" s="181"/>
      <c r="AD77" s="98"/>
      <c r="AE77" s="98"/>
      <c r="AF77" s="96" t="str">
        <f t="shared" si="12"/>
        <v/>
      </c>
      <c r="AG77" s="97"/>
      <c r="AH77" s="98"/>
      <c r="AI77" s="97"/>
      <c r="AJ77" s="98"/>
      <c r="AK77" s="97" t="str">
        <f t="shared" si="13"/>
        <v/>
      </c>
      <c r="AL77" s="98"/>
      <c r="AM77" s="98"/>
      <c r="AN77" s="98"/>
      <c r="AO77" s="97"/>
      <c r="AP77" s="98" t="str">
        <f t="shared" si="14"/>
        <v>.</v>
      </c>
      <c r="AQ77" s="99"/>
      <c r="AR77" s="67"/>
      <c r="AS77" s="116"/>
      <c r="AT77" s="85"/>
      <c r="AU77" s="85"/>
      <c r="AV77" s="86"/>
    </row>
    <row r="78" spans="1:48" ht="46.5" customHeight="1" x14ac:dyDescent="0.25">
      <c r="A78" s="76" t="str">
        <f>MID(E78,FIND("(Q",E78)+1,6)</f>
        <v>Q4.4.4</v>
      </c>
      <c r="B78" s="76" t="s">
        <v>24</v>
      </c>
      <c r="D78" s="13"/>
      <c r="E78" s="239" t="s">
        <v>203</v>
      </c>
      <c r="F78" s="239"/>
      <c r="G78" s="239"/>
      <c r="H78" s="244"/>
      <c r="I78" s="193" t="s">
        <v>244</v>
      </c>
      <c r="J78" s="160"/>
      <c r="K78" s="161"/>
      <c r="L78" s="161"/>
      <c r="M78" s="106"/>
      <c r="N78" s="107" t="s">
        <v>0</v>
      </c>
      <c r="O78" s="90" t="str">
        <f t="shared" si="9"/>
        <v>New question introduced in 2023 - Please answer this question for the year of the previous update in Column P</v>
      </c>
      <c r="P78" s="90"/>
      <c r="Q78" s="91"/>
      <c r="R78" s="90"/>
      <c r="S78" s="91"/>
      <c r="T78" s="90"/>
      <c r="U78" s="91"/>
      <c r="V78" s="168" t="str">
        <f t="shared" si="11"/>
        <v/>
      </c>
      <c r="W78" s="92"/>
      <c r="X78" s="154"/>
      <c r="Y78" s="94"/>
      <c r="Z78" s="94"/>
      <c r="AA78" s="95"/>
      <c r="AB78" s="180"/>
      <c r="AC78" s="181"/>
      <c r="AD78" s="98"/>
      <c r="AE78" s="98"/>
      <c r="AF78" s="96" t="str">
        <f t="shared" si="12"/>
        <v/>
      </c>
      <c r="AG78" s="97"/>
      <c r="AH78" s="98"/>
      <c r="AI78" s="97"/>
      <c r="AJ78" s="98"/>
      <c r="AK78" s="97" t="str">
        <f t="shared" si="13"/>
        <v/>
      </c>
      <c r="AL78" s="98"/>
      <c r="AM78" s="98"/>
      <c r="AN78" s="98"/>
      <c r="AO78" s="97"/>
      <c r="AP78" s="98" t="str">
        <f t="shared" si="14"/>
        <v>.</v>
      </c>
      <c r="AQ78" s="99"/>
      <c r="AR78" s="67"/>
      <c r="AS78" s="116"/>
      <c r="AT78" s="85"/>
      <c r="AU78" s="85"/>
      <c r="AV78" s="86"/>
    </row>
    <row r="79" spans="1:48" ht="57.65" customHeight="1" x14ac:dyDescent="0.25">
      <c r="A79" s="76" t="str">
        <f>MID(E79,FIND("(Q",E79)+1,7)</f>
        <v>Q4.4.4a</v>
      </c>
      <c r="B79" s="76" t="s">
        <v>154</v>
      </c>
      <c r="D79" s="13"/>
      <c r="E79" s="245" t="s">
        <v>204</v>
      </c>
      <c r="F79" s="245"/>
      <c r="G79" s="245"/>
      <c r="H79" s="246"/>
      <c r="I79" s="193"/>
      <c r="J79" s="160"/>
      <c r="K79" s="161"/>
      <c r="L79" s="161"/>
      <c r="M79" s="106"/>
      <c r="N79" s="107" t="s">
        <v>0</v>
      </c>
      <c r="O79" s="90" t="s">
        <v>351</v>
      </c>
      <c r="P79" s="90"/>
      <c r="Q79" s="91"/>
      <c r="R79" s="90"/>
      <c r="S79" s="91"/>
      <c r="T79" s="90"/>
      <c r="U79" s="91"/>
      <c r="V79" s="168" t="str">
        <f t="shared" si="11"/>
        <v/>
      </c>
      <c r="W79" s="92"/>
      <c r="X79" s="154"/>
      <c r="Y79" s="94"/>
      <c r="Z79" s="94"/>
      <c r="AA79" s="95"/>
      <c r="AB79" s="180"/>
      <c r="AC79" s="181"/>
      <c r="AD79" s="98"/>
      <c r="AE79" s="98"/>
      <c r="AF79" s="96" t="str">
        <f t="shared" si="12"/>
        <v/>
      </c>
      <c r="AG79" s="97"/>
      <c r="AH79" s="98"/>
      <c r="AI79" s="97"/>
      <c r="AJ79" s="98"/>
      <c r="AK79" s="97" t="str">
        <f t="shared" si="13"/>
        <v/>
      </c>
      <c r="AL79" s="98"/>
      <c r="AM79" s="98"/>
      <c r="AN79" s="98"/>
      <c r="AO79" s="97"/>
      <c r="AP79" s="98" t="str">
        <f t="shared" si="14"/>
        <v>.</v>
      </c>
      <c r="AQ79" s="99"/>
      <c r="AR79" s="67"/>
      <c r="AS79" s="116"/>
      <c r="AT79" s="85"/>
      <c r="AU79" s="85"/>
      <c r="AV79" s="86"/>
    </row>
    <row r="80" spans="1:48" ht="23" x14ac:dyDescent="0.25">
      <c r="A80" s="76" t="str">
        <f>MID(E80,FIND("(Q",E80)+1,6)</f>
        <v>Q4.4.5</v>
      </c>
      <c r="B80" s="76" t="s">
        <v>23</v>
      </c>
      <c r="C80" s="76" t="s">
        <v>141</v>
      </c>
      <c r="D80" s="13"/>
      <c r="E80" s="216" t="s">
        <v>206</v>
      </c>
      <c r="F80" s="216"/>
      <c r="G80" s="216"/>
      <c r="H80" s="217"/>
      <c r="I80" s="193" t="s">
        <v>205</v>
      </c>
      <c r="J80" s="160"/>
      <c r="K80" s="161"/>
      <c r="L80" s="161"/>
      <c r="M80" s="106"/>
      <c r="N80" s="107" t="s">
        <v>2</v>
      </c>
      <c r="O80" s="90" t="str">
        <f t="shared" si="9"/>
        <v/>
      </c>
      <c r="P80" s="90"/>
      <c r="Q80" s="91"/>
      <c r="R80" s="90"/>
      <c r="S80" s="91"/>
      <c r="T80" s="90"/>
      <c r="U80" s="91"/>
      <c r="V80" s="168" t="str">
        <f t="shared" si="11"/>
        <v>yes</v>
      </c>
      <c r="W80" s="92"/>
      <c r="X80" s="154"/>
      <c r="Y80" s="94"/>
      <c r="Z80" s="94"/>
      <c r="AA80" s="95"/>
      <c r="AB80" s="180"/>
      <c r="AC80" s="181"/>
      <c r="AD80" s="169"/>
      <c r="AE80" s="98"/>
      <c r="AF80" s="96" t="str">
        <f t="shared" si="12"/>
        <v/>
      </c>
      <c r="AG80" s="97"/>
      <c r="AH80" s="98"/>
      <c r="AI80" s="97"/>
      <c r="AJ80" s="98"/>
      <c r="AK80" s="97" t="str">
        <f t="shared" si="13"/>
        <v/>
      </c>
      <c r="AL80" s="98"/>
      <c r="AM80" s="98"/>
      <c r="AN80" s="98"/>
      <c r="AO80" s="97"/>
      <c r="AP80" s="98" t="str">
        <f t="shared" si="14"/>
        <v>.</v>
      </c>
      <c r="AQ80" s="99"/>
      <c r="AR80" s="67"/>
      <c r="AS80" s="116"/>
      <c r="AT80" s="85"/>
      <c r="AU80" s="85"/>
      <c r="AV80" s="86"/>
    </row>
    <row r="81" spans="1:48" ht="27" customHeight="1" x14ac:dyDescent="0.25">
      <c r="A81" s="76" t="str">
        <f>MID(E81,FIND("(Q",E81)+1,7)</f>
        <v>Q4.4.5a</v>
      </c>
      <c r="B81" s="76" t="s">
        <v>27</v>
      </c>
      <c r="C81" s="76" t="s">
        <v>142</v>
      </c>
      <c r="D81" s="13"/>
      <c r="E81" s="214" t="s">
        <v>207</v>
      </c>
      <c r="F81" s="214"/>
      <c r="G81" s="214"/>
      <c r="H81" s="215"/>
      <c r="I81" s="62"/>
      <c r="J81" s="160"/>
      <c r="K81" s="161"/>
      <c r="L81" s="161"/>
      <c r="M81" s="106"/>
      <c r="N81" s="107" t="s">
        <v>450</v>
      </c>
      <c r="O81" s="90" t="str">
        <f t="shared" si="9"/>
        <v/>
      </c>
      <c r="P81" s="90"/>
      <c r="Q81" s="91"/>
      <c r="R81" s="90"/>
      <c r="S81" s="91"/>
      <c r="T81" s="90"/>
      <c r="U81" s="91"/>
      <c r="V81" s="168" t="str">
        <f t="shared" si="11"/>
        <v>.</v>
      </c>
      <c r="W81" s="92"/>
      <c r="X81" s="154"/>
      <c r="Y81" s="94"/>
      <c r="Z81" s="94"/>
      <c r="AA81" s="95"/>
      <c r="AB81" s="180"/>
      <c r="AC81" s="181"/>
      <c r="AD81" s="98"/>
      <c r="AE81" s="98"/>
      <c r="AF81" s="96" t="str">
        <f t="shared" si="12"/>
        <v/>
      </c>
      <c r="AG81" s="97"/>
      <c r="AH81" s="98"/>
      <c r="AI81" s="97"/>
      <c r="AJ81" s="98"/>
      <c r="AK81" s="97" t="str">
        <f t="shared" si="13"/>
        <v/>
      </c>
      <c r="AL81" s="98"/>
      <c r="AM81" s="98"/>
      <c r="AN81" s="98"/>
      <c r="AO81" s="97"/>
      <c r="AP81" s="98" t="str">
        <f t="shared" si="14"/>
        <v>.</v>
      </c>
      <c r="AQ81" s="99"/>
      <c r="AR81" s="67"/>
      <c r="AS81" s="116"/>
      <c r="AT81" s="85"/>
      <c r="AU81" s="85"/>
      <c r="AV81" s="86"/>
    </row>
    <row r="82" spans="1:48" ht="23" x14ac:dyDescent="0.25">
      <c r="A82" s="76" t="str">
        <f>MID(E82,FIND("(Q",E82)+1,6)</f>
        <v>Q4.4.6</v>
      </c>
      <c r="B82" s="76" t="s">
        <v>23</v>
      </c>
      <c r="C82" s="76" t="s">
        <v>145</v>
      </c>
      <c r="D82" s="13"/>
      <c r="E82" s="216" t="s">
        <v>208</v>
      </c>
      <c r="F82" s="216"/>
      <c r="G82" s="216"/>
      <c r="H82" s="217"/>
      <c r="I82" s="193" t="s">
        <v>325</v>
      </c>
      <c r="J82" s="160"/>
      <c r="K82" s="161"/>
      <c r="L82" s="161"/>
      <c r="M82" s="106"/>
      <c r="N82" s="107" t="s">
        <v>2</v>
      </c>
      <c r="O82" s="90" t="str">
        <f t="shared" si="9"/>
        <v/>
      </c>
      <c r="P82" s="90"/>
      <c r="Q82" s="91"/>
      <c r="R82" s="90"/>
      <c r="S82" s="91"/>
      <c r="T82" s="90"/>
      <c r="U82" s="91"/>
      <c r="V82" s="168" t="str">
        <f t="shared" si="11"/>
        <v>yes</v>
      </c>
      <c r="W82" s="92"/>
      <c r="X82" s="154"/>
      <c r="Y82" s="94"/>
      <c r="Z82" s="94"/>
      <c r="AA82" s="95"/>
      <c r="AB82" s="180"/>
      <c r="AC82" s="181"/>
      <c r="AD82" s="169"/>
      <c r="AE82" s="98"/>
      <c r="AF82" s="96" t="str">
        <f t="shared" si="12"/>
        <v/>
      </c>
      <c r="AG82" s="97"/>
      <c r="AH82" s="98"/>
      <c r="AI82" s="97"/>
      <c r="AJ82" s="98"/>
      <c r="AK82" s="97" t="str">
        <f t="shared" si="13"/>
        <v/>
      </c>
      <c r="AL82" s="98"/>
      <c r="AM82" s="98"/>
      <c r="AN82" s="98"/>
      <c r="AO82" s="97"/>
      <c r="AP82" s="98" t="str">
        <f t="shared" si="14"/>
        <v>.</v>
      </c>
      <c r="AQ82" s="99"/>
      <c r="AR82" s="67"/>
      <c r="AS82" s="116"/>
      <c r="AT82" s="85"/>
      <c r="AU82" s="85"/>
      <c r="AV82" s="86"/>
    </row>
    <row r="83" spans="1:48" ht="27.65" customHeight="1" x14ac:dyDescent="0.25">
      <c r="A83" s="76" t="str">
        <f>MID(E83,FIND("(Q",E83)+1,7)</f>
        <v>Q4.4.6a</v>
      </c>
      <c r="B83" s="76" t="s">
        <v>27</v>
      </c>
      <c r="C83" s="76" t="s">
        <v>146</v>
      </c>
      <c r="D83" s="13"/>
      <c r="E83" s="214" t="s">
        <v>209</v>
      </c>
      <c r="F83" s="214"/>
      <c r="G83" s="214"/>
      <c r="H83" s="215"/>
      <c r="I83" s="62"/>
      <c r="J83" s="160"/>
      <c r="K83" s="161"/>
      <c r="L83" s="161"/>
      <c r="M83" s="106"/>
      <c r="N83" s="107" t="s">
        <v>450</v>
      </c>
      <c r="O83" s="90" t="str">
        <f t="shared" si="9"/>
        <v/>
      </c>
      <c r="P83" s="90"/>
      <c r="Q83" s="91"/>
      <c r="R83" s="90"/>
      <c r="S83" s="91"/>
      <c r="T83" s="90"/>
      <c r="U83" s="91"/>
      <c r="V83" s="168" t="str">
        <f t="shared" si="11"/>
        <v>.</v>
      </c>
      <c r="W83" s="92"/>
      <c r="X83" s="154"/>
      <c r="Y83" s="94"/>
      <c r="Z83" s="94"/>
      <c r="AA83" s="95"/>
      <c r="AB83" s="180"/>
      <c r="AC83" s="181"/>
      <c r="AD83" s="98"/>
      <c r="AE83" s="98"/>
      <c r="AF83" s="96" t="str">
        <f t="shared" si="12"/>
        <v/>
      </c>
      <c r="AG83" s="97"/>
      <c r="AH83" s="98"/>
      <c r="AI83" s="97"/>
      <c r="AJ83" s="98"/>
      <c r="AK83" s="97" t="str">
        <f t="shared" si="13"/>
        <v/>
      </c>
      <c r="AL83" s="98"/>
      <c r="AM83" s="98"/>
      <c r="AN83" s="98"/>
      <c r="AO83" s="97"/>
      <c r="AP83" s="98" t="str">
        <f t="shared" si="14"/>
        <v>.</v>
      </c>
      <c r="AQ83" s="99"/>
      <c r="AR83" s="67"/>
      <c r="AS83" s="116"/>
      <c r="AT83" s="85"/>
      <c r="AU83" s="85"/>
      <c r="AV83" s="86"/>
    </row>
    <row r="84" spans="1:48" ht="108.65" customHeight="1" x14ac:dyDescent="0.25">
      <c r="A84" s="76" t="str">
        <f>MID(E84,FIND("(Q",E84)+1,6)</f>
        <v>Q4.4.7</v>
      </c>
      <c r="B84" s="76" t="s">
        <v>23</v>
      </c>
      <c r="C84" s="76" t="s">
        <v>149</v>
      </c>
      <c r="D84" s="13"/>
      <c r="E84" s="216" t="s">
        <v>295</v>
      </c>
      <c r="F84" s="216"/>
      <c r="G84" s="216"/>
      <c r="H84" s="217"/>
      <c r="I84" s="193" t="s">
        <v>327</v>
      </c>
      <c r="J84" s="160"/>
      <c r="K84" s="161"/>
      <c r="L84" s="161"/>
      <c r="M84" s="106"/>
      <c r="N84" s="107" t="s">
        <v>2</v>
      </c>
      <c r="O84" s="90" t="str">
        <f t="shared" si="9"/>
        <v/>
      </c>
      <c r="P84" s="90"/>
      <c r="Q84" s="91"/>
      <c r="R84" s="90"/>
      <c r="S84" s="91"/>
      <c r="T84" s="90"/>
      <c r="U84" s="91"/>
      <c r="V84" s="168" t="str">
        <f t="shared" si="11"/>
        <v>yes</v>
      </c>
      <c r="W84" s="92"/>
      <c r="X84" s="154"/>
      <c r="Y84" s="94"/>
      <c r="Z84" s="94"/>
      <c r="AA84" s="95"/>
      <c r="AB84" s="180"/>
      <c r="AC84" s="181"/>
      <c r="AD84" s="169"/>
      <c r="AE84" s="98"/>
      <c r="AF84" s="96" t="str">
        <f t="shared" si="12"/>
        <v/>
      </c>
      <c r="AG84" s="97"/>
      <c r="AH84" s="98"/>
      <c r="AI84" s="97"/>
      <c r="AJ84" s="98"/>
      <c r="AK84" s="97" t="str">
        <f t="shared" si="13"/>
        <v/>
      </c>
      <c r="AL84" s="98"/>
      <c r="AM84" s="98"/>
      <c r="AN84" s="98"/>
      <c r="AO84" s="97"/>
      <c r="AP84" s="98" t="str">
        <f t="shared" si="14"/>
        <v>.</v>
      </c>
      <c r="AQ84" s="99"/>
      <c r="AR84" s="67"/>
      <c r="AS84" s="116"/>
      <c r="AT84" s="85"/>
      <c r="AU84" s="85"/>
      <c r="AV84" s="86"/>
    </row>
    <row r="85" spans="1:48" ht="30.65" customHeight="1" x14ac:dyDescent="0.25">
      <c r="A85" s="76" t="str">
        <f>MID(E85,FIND("(Q",E85)+1,7)</f>
        <v>Q4.4.7a</v>
      </c>
      <c r="B85" s="76" t="s">
        <v>27</v>
      </c>
      <c r="C85" s="76" t="s">
        <v>150</v>
      </c>
      <c r="D85" s="13"/>
      <c r="E85" s="214" t="s">
        <v>210</v>
      </c>
      <c r="F85" s="214"/>
      <c r="G85" s="214"/>
      <c r="H85" s="215"/>
      <c r="I85" s="62"/>
      <c r="J85" s="160"/>
      <c r="K85" s="161"/>
      <c r="L85" s="161"/>
      <c r="M85" s="106"/>
      <c r="N85" s="107" t="s">
        <v>450</v>
      </c>
      <c r="O85" s="90" t="str">
        <f t="shared" si="9"/>
        <v/>
      </c>
      <c r="P85" s="90"/>
      <c r="Q85" s="91"/>
      <c r="R85" s="90"/>
      <c r="S85" s="91"/>
      <c r="T85" s="90"/>
      <c r="U85" s="91"/>
      <c r="V85" s="168" t="str">
        <f t="shared" si="11"/>
        <v>.</v>
      </c>
      <c r="W85" s="92"/>
      <c r="X85" s="154"/>
      <c r="Y85" s="94"/>
      <c r="Z85" s="94"/>
      <c r="AA85" s="95"/>
      <c r="AB85" s="180"/>
      <c r="AC85" s="181"/>
      <c r="AD85" s="98"/>
      <c r="AE85" s="98"/>
      <c r="AF85" s="96" t="str">
        <f t="shared" si="12"/>
        <v/>
      </c>
      <c r="AG85" s="97"/>
      <c r="AH85" s="98"/>
      <c r="AI85" s="97"/>
      <c r="AJ85" s="98"/>
      <c r="AK85" s="97" t="str">
        <f t="shared" si="13"/>
        <v/>
      </c>
      <c r="AL85" s="98"/>
      <c r="AM85" s="98"/>
      <c r="AN85" s="98"/>
      <c r="AO85" s="97"/>
      <c r="AP85" s="98" t="str">
        <f t="shared" si="14"/>
        <v>.</v>
      </c>
      <c r="AQ85" s="99"/>
      <c r="AR85" s="67"/>
      <c r="AS85" s="116"/>
      <c r="AT85" s="85"/>
      <c r="AU85" s="85"/>
      <c r="AV85" s="86"/>
    </row>
    <row r="86" spans="1:48" ht="56.15" customHeight="1" x14ac:dyDescent="0.25">
      <c r="A86" s="76" t="str">
        <f>MID(E86,FIND("(Q",E86)+1,6)</f>
        <v>Q4.4.8</v>
      </c>
      <c r="B86" s="76" t="s">
        <v>24</v>
      </c>
      <c r="D86" s="13"/>
      <c r="E86" s="239" t="s">
        <v>262</v>
      </c>
      <c r="F86" s="239"/>
      <c r="G86" s="239"/>
      <c r="H86" s="244"/>
      <c r="I86" s="193" t="s">
        <v>328</v>
      </c>
      <c r="J86" s="160"/>
      <c r="K86" s="161"/>
      <c r="L86" s="161"/>
      <c r="M86" s="106"/>
      <c r="N86" s="107" t="s">
        <v>0</v>
      </c>
      <c r="O86" s="90" t="str">
        <f t="shared" si="9"/>
        <v>New question introduced in 2023 - Please answer this question for the year of the previous update in Column P</v>
      </c>
      <c r="P86" s="90"/>
      <c r="Q86" s="91"/>
      <c r="R86" s="90"/>
      <c r="S86" s="91"/>
      <c r="T86" s="90"/>
      <c r="U86" s="91"/>
      <c r="V86" s="168" t="str">
        <f t="shared" si="11"/>
        <v/>
      </c>
      <c r="W86" s="92"/>
      <c r="X86" s="154"/>
      <c r="Y86" s="94"/>
      <c r="Z86" s="94"/>
      <c r="AA86" s="95"/>
      <c r="AB86" s="180"/>
      <c r="AC86" s="181"/>
      <c r="AD86" s="98"/>
      <c r="AE86" s="98"/>
      <c r="AF86" s="96" t="str">
        <f t="shared" si="12"/>
        <v/>
      </c>
      <c r="AG86" s="97"/>
      <c r="AH86" s="98"/>
      <c r="AI86" s="97"/>
      <c r="AJ86" s="98"/>
      <c r="AK86" s="97" t="str">
        <f t="shared" si="13"/>
        <v/>
      </c>
      <c r="AL86" s="98"/>
      <c r="AM86" s="98"/>
      <c r="AN86" s="98"/>
      <c r="AO86" s="97"/>
      <c r="AP86" s="98" t="str">
        <f t="shared" si="14"/>
        <v>.</v>
      </c>
      <c r="AQ86" s="99"/>
      <c r="AR86" s="67"/>
      <c r="AS86" s="116"/>
      <c r="AT86" s="85"/>
      <c r="AU86" s="85"/>
      <c r="AV86" s="86"/>
    </row>
    <row r="87" spans="1:48" ht="44.5" customHeight="1" x14ac:dyDescent="0.25">
      <c r="A87" s="76" t="str">
        <f>MID(E87,FIND("(Q",E87)+1,7)</f>
        <v>Q4.4.8a</v>
      </c>
      <c r="B87" s="76" t="s">
        <v>154</v>
      </c>
      <c r="D87" s="13"/>
      <c r="E87" s="245" t="s">
        <v>211</v>
      </c>
      <c r="F87" s="245"/>
      <c r="G87" s="245"/>
      <c r="H87" s="246"/>
      <c r="I87" s="62"/>
      <c r="J87" s="160"/>
      <c r="K87" s="161"/>
      <c r="L87" s="161"/>
      <c r="M87" s="106"/>
      <c r="N87" s="107" t="s">
        <v>0</v>
      </c>
      <c r="O87" s="90" t="s">
        <v>351</v>
      </c>
      <c r="P87" s="90"/>
      <c r="Q87" s="91"/>
      <c r="R87" s="90"/>
      <c r="S87" s="91"/>
      <c r="T87" s="90"/>
      <c r="U87" s="91"/>
      <c r="V87" s="168" t="str">
        <f t="shared" si="11"/>
        <v/>
      </c>
      <c r="W87" s="92"/>
      <c r="X87" s="154"/>
      <c r="Y87" s="94"/>
      <c r="Z87" s="94"/>
      <c r="AA87" s="95"/>
      <c r="AB87" s="180"/>
      <c r="AC87" s="181"/>
      <c r="AD87" s="98"/>
      <c r="AE87" s="98"/>
      <c r="AF87" s="96" t="str">
        <f t="shared" si="12"/>
        <v/>
      </c>
      <c r="AG87" s="97"/>
      <c r="AH87" s="98"/>
      <c r="AI87" s="97"/>
      <c r="AJ87" s="98"/>
      <c r="AK87" s="97" t="str">
        <f t="shared" si="13"/>
        <v/>
      </c>
      <c r="AL87" s="98"/>
      <c r="AM87" s="98"/>
      <c r="AN87" s="98"/>
      <c r="AO87" s="97"/>
      <c r="AP87" s="98" t="str">
        <f t="shared" si="14"/>
        <v>.</v>
      </c>
      <c r="AQ87" s="99"/>
      <c r="AR87" s="67"/>
      <c r="AS87" s="116"/>
      <c r="AT87" s="85"/>
      <c r="AU87" s="85"/>
      <c r="AV87" s="86"/>
    </row>
    <row r="88" spans="1:48" ht="60" customHeight="1" x14ac:dyDescent="0.25">
      <c r="D88" s="218" t="s">
        <v>212</v>
      </c>
      <c r="E88" s="219"/>
      <c r="F88" s="219"/>
      <c r="G88" s="219"/>
      <c r="H88" s="220"/>
      <c r="I88" s="193"/>
      <c r="J88" s="160"/>
      <c r="K88" s="161"/>
      <c r="L88" s="161"/>
      <c r="M88" s="106"/>
      <c r="N88" s="102"/>
      <c r="O88" s="94"/>
      <c r="P88" s="94"/>
      <c r="Q88" s="36"/>
      <c r="R88" s="94"/>
      <c r="S88" s="36"/>
      <c r="T88" s="94"/>
      <c r="U88" s="36"/>
      <c r="V88" s="94"/>
      <c r="W88" s="115"/>
      <c r="X88" s="154"/>
      <c r="Y88" s="94"/>
      <c r="Z88" s="94"/>
      <c r="AA88" s="95"/>
      <c r="AB88" s="184"/>
      <c r="AC88" s="185"/>
      <c r="AD88" s="104"/>
      <c r="AE88" s="104"/>
      <c r="AF88" s="94"/>
      <c r="AG88" s="111"/>
      <c r="AH88" s="104"/>
      <c r="AI88" s="111"/>
      <c r="AJ88" s="104"/>
      <c r="AK88" s="111"/>
      <c r="AL88" s="104"/>
      <c r="AM88" s="104"/>
      <c r="AN88" s="104"/>
      <c r="AO88" s="111"/>
      <c r="AP88" s="104"/>
      <c r="AQ88" s="105"/>
      <c r="AR88" s="67"/>
      <c r="AS88" s="116"/>
      <c r="AT88" s="85"/>
      <c r="AU88" s="85"/>
      <c r="AV88" s="86"/>
    </row>
    <row r="89" spans="1:48" ht="198.75" customHeight="1" x14ac:dyDescent="0.25">
      <c r="D89" s="35"/>
      <c r="E89" s="254" t="s">
        <v>213</v>
      </c>
      <c r="F89" s="254"/>
      <c r="G89" s="254"/>
      <c r="H89" s="255"/>
      <c r="I89" s="193" t="s">
        <v>214</v>
      </c>
      <c r="J89" s="160"/>
      <c r="K89" s="161"/>
      <c r="L89" s="161"/>
      <c r="M89" s="106"/>
      <c r="N89" s="102"/>
      <c r="O89" s="94"/>
      <c r="P89" s="94"/>
      <c r="Q89" s="36"/>
      <c r="R89" s="94"/>
      <c r="S89" s="36"/>
      <c r="T89" s="94"/>
      <c r="U89" s="36"/>
      <c r="V89" s="94"/>
      <c r="W89" s="115"/>
      <c r="X89" s="154"/>
      <c r="Y89" s="94"/>
      <c r="Z89" s="94"/>
      <c r="AA89" s="95"/>
      <c r="AB89" s="184"/>
      <c r="AC89" s="185"/>
      <c r="AD89" s="104"/>
      <c r="AE89" s="104"/>
      <c r="AF89" s="94"/>
      <c r="AG89" s="111"/>
      <c r="AH89" s="104"/>
      <c r="AI89" s="111"/>
      <c r="AJ89" s="104"/>
      <c r="AK89" s="111"/>
      <c r="AL89" s="104"/>
      <c r="AM89" s="104"/>
      <c r="AN89" s="104"/>
      <c r="AO89" s="111"/>
      <c r="AP89" s="104"/>
      <c r="AQ89" s="105"/>
      <c r="AR89" s="67"/>
      <c r="AS89" s="116"/>
      <c r="AT89" s="85"/>
      <c r="AU89" s="85"/>
      <c r="AV89" s="86"/>
    </row>
    <row r="90" spans="1:48" ht="125.5" customHeight="1" x14ac:dyDescent="0.25">
      <c r="D90" s="35"/>
      <c r="E90" s="239" t="s">
        <v>444</v>
      </c>
      <c r="F90" s="239"/>
      <c r="G90" s="239"/>
      <c r="H90" s="244"/>
      <c r="I90" s="193" t="s">
        <v>311</v>
      </c>
      <c r="J90" s="160"/>
      <c r="K90" s="161"/>
      <c r="L90" s="161"/>
      <c r="M90" s="106"/>
      <c r="N90" s="102"/>
      <c r="O90" s="94"/>
      <c r="P90" s="94"/>
      <c r="Q90" s="36"/>
      <c r="R90" s="94"/>
      <c r="S90" s="36"/>
      <c r="T90" s="94"/>
      <c r="U90" s="36"/>
      <c r="V90" s="94"/>
      <c r="W90" s="115"/>
      <c r="X90" s="154"/>
      <c r="Y90" s="94"/>
      <c r="Z90" s="94"/>
      <c r="AA90" s="95"/>
      <c r="AB90" s="184"/>
      <c r="AC90" s="185"/>
      <c r="AD90" s="104"/>
      <c r="AE90" s="104"/>
      <c r="AF90" s="94"/>
      <c r="AG90" s="111"/>
      <c r="AH90" s="104"/>
      <c r="AI90" s="111"/>
      <c r="AJ90" s="104"/>
      <c r="AK90" s="111"/>
      <c r="AL90" s="104"/>
      <c r="AM90" s="104"/>
      <c r="AN90" s="104"/>
      <c r="AO90" s="111"/>
      <c r="AP90" s="104"/>
      <c r="AQ90" s="105"/>
      <c r="AR90" s="67"/>
      <c r="AS90" s="116"/>
      <c r="AT90" s="85"/>
      <c r="AU90" s="85"/>
      <c r="AV90" s="86"/>
    </row>
    <row r="91" spans="1:48" ht="66.650000000000006" customHeight="1" x14ac:dyDescent="0.25">
      <c r="A91" s="76" t="str">
        <f>MID(E90,FIND("(Q",E90)+1,6)&amp;"_i"</f>
        <v>Q4.5.1_i</v>
      </c>
      <c r="B91" s="76" t="s">
        <v>24</v>
      </c>
      <c r="D91" s="35"/>
      <c r="E91" s="192"/>
      <c r="F91" s="239" t="s">
        <v>215</v>
      </c>
      <c r="G91" s="239"/>
      <c r="H91" s="244"/>
      <c r="I91" s="62"/>
      <c r="J91" s="160"/>
      <c r="K91" s="161"/>
      <c r="L91" s="161"/>
      <c r="M91" s="106"/>
      <c r="N91" s="107" t="s">
        <v>0</v>
      </c>
      <c r="O91" s="90" t="str">
        <f t="shared" ref="O91:O102" si="15">IF(OR(B91="NI",B91="N"),"New question introduced in 2023 - Please answer this question for the year of the previous update in Column P",IF(B91="EC","Small changes were made to the question. Take extra care when validating the response in Column N. If necessary, please change your answer in Column P",""))</f>
        <v>New question introduced in 2023 - Please answer this question for the year of the previous update in Column P</v>
      </c>
      <c r="P91" s="90"/>
      <c r="Q91" s="91"/>
      <c r="R91" s="90"/>
      <c r="S91" s="91"/>
      <c r="T91" s="90"/>
      <c r="U91" s="91"/>
      <c r="V91" s="168" t="str">
        <f t="shared" si="11"/>
        <v/>
      </c>
      <c r="W91" s="92"/>
      <c r="X91" s="154"/>
      <c r="Y91" s="94"/>
      <c r="Z91" s="94"/>
      <c r="AA91" s="95"/>
      <c r="AB91" s="180"/>
      <c r="AC91" s="181"/>
      <c r="AD91" s="98"/>
      <c r="AE91" s="98"/>
      <c r="AF91" s="96" t="str">
        <f t="shared" si="12"/>
        <v/>
      </c>
      <c r="AG91" s="97"/>
      <c r="AH91" s="98"/>
      <c r="AI91" s="97"/>
      <c r="AJ91" s="98"/>
      <c r="AK91" s="97" t="str">
        <f t="shared" si="13"/>
        <v/>
      </c>
      <c r="AL91" s="98"/>
      <c r="AM91" s="98"/>
      <c r="AN91" s="98"/>
      <c r="AO91" s="97"/>
      <c r="AP91" s="98" t="str">
        <f t="shared" si="14"/>
        <v>.</v>
      </c>
      <c r="AQ91" s="99"/>
      <c r="AR91" s="67"/>
      <c r="AS91" s="116"/>
      <c r="AT91" s="85"/>
      <c r="AU91" s="85"/>
      <c r="AV91" s="86"/>
    </row>
    <row r="92" spans="1:48" ht="66.650000000000006" customHeight="1" x14ac:dyDescent="0.25">
      <c r="A92" s="76" t="str">
        <f>MID(E90,FIND("(Q",E90)+1,6)&amp;"_ii"</f>
        <v>Q4.5.1_ii</v>
      </c>
      <c r="B92" s="76" t="s">
        <v>24</v>
      </c>
      <c r="D92" s="35"/>
      <c r="E92" s="192"/>
      <c r="F92" s="239" t="s">
        <v>216</v>
      </c>
      <c r="G92" s="239"/>
      <c r="H92" s="244"/>
      <c r="I92" s="62"/>
      <c r="J92" s="160"/>
      <c r="K92" s="161"/>
      <c r="L92" s="161"/>
      <c r="M92" s="106"/>
      <c r="N92" s="107" t="s">
        <v>0</v>
      </c>
      <c r="O92" s="90" t="str">
        <f t="shared" si="15"/>
        <v>New question introduced in 2023 - Please answer this question for the year of the previous update in Column P</v>
      </c>
      <c r="P92" s="90"/>
      <c r="Q92" s="91"/>
      <c r="R92" s="90"/>
      <c r="S92" s="91"/>
      <c r="T92" s="90"/>
      <c r="U92" s="91"/>
      <c r="V92" s="168" t="str">
        <f t="shared" si="11"/>
        <v/>
      </c>
      <c r="W92" s="92"/>
      <c r="X92" s="154"/>
      <c r="Y92" s="94"/>
      <c r="Z92" s="94"/>
      <c r="AA92" s="95"/>
      <c r="AB92" s="180"/>
      <c r="AC92" s="181"/>
      <c r="AD92" s="98"/>
      <c r="AE92" s="98"/>
      <c r="AF92" s="96" t="str">
        <f t="shared" si="12"/>
        <v/>
      </c>
      <c r="AG92" s="97"/>
      <c r="AH92" s="98"/>
      <c r="AI92" s="97"/>
      <c r="AJ92" s="98"/>
      <c r="AK92" s="97" t="str">
        <f t="shared" si="13"/>
        <v/>
      </c>
      <c r="AL92" s="98"/>
      <c r="AM92" s="98"/>
      <c r="AN92" s="98"/>
      <c r="AO92" s="97"/>
      <c r="AP92" s="98" t="str">
        <f t="shared" si="14"/>
        <v>.</v>
      </c>
      <c r="AQ92" s="99"/>
      <c r="AR92" s="67"/>
      <c r="AS92" s="116"/>
      <c r="AT92" s="85"/>
      <c r="AU92" s="85"/>
      <c r="AV92" s="86"/>
    </row>
    <row r="93" spans="1:48" ht="51" customHeight="1" x14ac:dyDescent="0.25">
      <c r="A93" s="76" t="str">
        <f>MID(E90,FIND("(Q",E90)+1,6)&amp;"_iii"</f>
        <v>Q4.5.1_iii</v>
      </c>
      <c r="B93" s="76" t="s">
        <v>24</v>
      </c>
      <c r="D93" s="35"/>
      <c r="E93" s="192"/>
      <c r="F93" s="239" t="s">
        <v>217</v>
      </c>
      <c r="G93" s="239"/>
      <c r="H93" s="244"/>
      <c r="I93" s="62"/>
      <c r="J93" s="160"/>
      <c r="K93" s="161"/>
      <c r="L93" s="161"/>
      <c r="M93" s="106"/>
      <c r="N93" s="107" t="s">
        <v>0</v>
      </c>
      <c r="O93" s="90" t="str">
        <f t="shared" si="15"/>
        <v>New question introduced in 2023 - Please answer this question for the year of the previous update in Column P</v>
      </c>
      <c r="P93" s="90"/>
      <c r="Q93" s="91"/>
      <c r="R93" s="90"/>
      <c r="S93" s="91"/>
      <c r="T93" s="90"/>
      <c r="U93" s="91"/>
      <c r="V93" s="168" t="str">
        <f t="shared" si="11"/>
        <v/>
      </c>
      <c r="W93" s="92"/>
      <c r="X93" s="154"/>
      <c r="Y93" s="94"/>
      <c r="Z93" s="94"/>
      <c r="AA93" s="95"/>
      <c r="AB93" s="180"/>
      <c r="AC93" s="181"/>
      <c r="AD93" s="98"/>
      <c r="AE93" s="98"/>
      <c r="AF93" s="96" t="str">
        <f t="shared" si="12"/>
        <v/>
      </c>
      <c r="AG93" s="97"/>
      <c r="AH93" s="98"/>
      <c r="AI93" s="97"/>
      <c r="AJ93" s="98"/>
      <c r="AK93" s="97" t="str">
        <f t="shared" si="13"/>
        <v/>
      </c>
      <c r="AL93" s="98"/>
      <c r="AM93" s="98"/>
      <c r="AN93" s="98"/>
      <c r="AO93" s="97"/>
      <c r="AP93" s="98" t="str">
        <f t="shared" si="14"/>
        <v>.</v>
      </c>
      <c r="AQ93" s="99"/>
      <c r="AR93" s="74"/>
      <c r="AS93" s="116"/>
      <c r="AT93" s="85"/>
      <c r="AU93" s="85"/>
      <c r="AV93" s="86"/>
    </row>
    <row r="94" spans="1:48" ht="44.5" customHeight="1" x14ac:dyDescent="0.25">
      <c r="A94" s="76" t="str">
        <f>MID(E90,FIND("(Q",E90)+1,6)&amp;"_iv"</f>
        <v>Q4.5.1_iv</v>
      </c>
      <c r="B94" s="76" t="s">
        <v>24</v>
      </c>
      <c r="D94" s="35"/>
      <c r="E94" s="192"/>
      <c r="F94" s="239" t="s">
        <v>218</v>
      </c>
      <c r="G94" s="239"/>
      <c r="H94" s="244"/>
      <c r="I94" s="62"/>
      <c r="J94" s="160"/>
      <c r="K94" s="161"/>
      <c r="L94" s="161"/>
      <c r="M94" s="106"/>
      <c r="N94" s="107" t="s">
        <v>0</v>
      </c>
      <c r="O94" s="90" t="str">
        <f t="shared" si="15"/>
        <v>New question introduced in 2023 - Please answer this question for the year of the previous update in Column P</v>
      </c>
      <c r="P94" s="90"/>
      <c r="Q94" s="91"/>
      <c r="R94" s="90"/>
      <c r="S94" s="91"/>
      <c r="T94" s="90"/>
      <c r="U94" s="91"/>
      <c r="V94" s="168" t="str">
        <f t="shared" si="11"/>
        <v/>
      </c>
      <c r="W94" s="92"/>
      <c r="X94" s="154"/>
      <c r="Y94" s="94"/>
      <c r="Z94" s="94"/>
      <c r="AA94" s="95"/>
      <c r="AB94" s="180"/>
      <c r="AC94" s="181"/>
      <c r="AD94" s="98"/>
      <c r="AE94" s="98"/>
      <c r="AF94" s="96" t="str">
        <f t="shared" si="12"/>
        <v/>
      </c>
      <c r="AG94" s="97"/>
      <c r="AH94" s="98"/>
      <c r="AI94" s="97"/>
      <c r="AJ94" s="98"/>
      <c r="AK94" s="97" t="str">
        <f t="shared" si="13"/>
        <v/>
      </c>
      <c r="AL94" s="98"/>
      <c r="AM94" s="98"/>
      <c r="AN94" s="98"/>
      <c r="AO94" s="97"/>
      <c r="AP94" s="98" t="str">
        <f t="shared" si="14"/>
        <v>.</v>
      </c>
      <c r="AQ94" s="99"/>
      <c r="AR94" s="74"/>
      <c r="AS94" s="116"/>
      <c r="AT94" s="85"/>
      <c r="AU94" s="85"/>
      <c r="AV94" s="86"/>
    </row>
    <row r="95" spans="1:48" ht="66.650000000000006" customHeight="1" x14ac:dyDescent="0.25">
      <c r="A95" s="76" t="str">
        <f>MID(E90,FIND("(Q",E90)+1,6)&amp;"_v"</f>
        <v>Q4.5.1_v</v>
      </c>
      <c r="B95" s="76" t="s">
        <v>24</v>
      </c>
      <c r="D95" s="35"/>
      <c r="E95" s="192"/>
      <c r="F95" s="239" t="s">
        <v>219</v>
      </c>
      <c r="G95" s="239"/>
      <c r="H95" s="244"/>
      <c r="I95" s="193" t="s">
        <v>223</v>
      </c>
      <c r="J95" s="160"/>
      <c r="K95" s="161"/>
      <c r="L95" s="161"/>
      <c r="M95" s="106"/>
      <c r="N95" s="107" t="s">
        <v>0</v>
      </c>
      <c r="O95" s="90" t="str">
        <f t="shared" si="15"/>
        <v>New question introduced in 2023 - Please answer this question for the year of the previous update in Column P</v>
      </c>
      <c r="P95" s="90"/>
      <c r="Q95" s="91"/>
      <c r="R95" s="90"/>
      <c r="S95" s="91"/>
      <c r="T95" s="90"/>
      <c r="U95" s="91"/>
      <c r="V95" s="168" t="str">
        <f t="shared" si="11"/>
        <v/>
      </c>
      <c r="W95" s="92"/>
      <c r="X95" s="154"/>
      <c r="Y95" s="94"/>
      <c r="Z95" s="94"/>
      <c r="AA95" s="95"/>
      <c r="AB95" s="180"/>
      <c r="AC95" s="181"/>
      <c r="AD95" s="98"/>
      <c r="AE95" s="98"/>
      <c r="AF95" s="96" t="str">
        <f t="shared" si="12"/>
        <v/>
      </c>
      <c r="AG95" s="97"/>
      <c r="AH95" s="98"/>
      <c r="AI95" s="97"/>
      <c r="AJ95" s="98"/>
      <c r="AK95" s="97" t="str">
        <f t="shared" si="13"/>
        <v/>
      </c>
      <c r="AL95" s="98"/>
      <c r="AM95" s="98"/>
      <c r="AN95" s="98"/>
      <c r="AO95" s="97"/>
      <c r="AP95" s="98" t="str">
        <f t="shared" si="14"/>
        <v>.</v>
      </c>
      <c r="AQ95" s="99"/>
      <c r="AR95" s="74"/>
      <c r="AS95" s="116"/>
      <c r="AT95" s="85"/>
      <c r="AU95" s="85"/>
      <c r="AV95" s="86"/>
    </row>
    <row r="96" spans="1:48" ht="48" customHeight="1" x14ac:dyDescent="0.25">
      <c r="A96" s="76" t="str">
        <f>MID(E90,FIND("(Q",E90)+1,6)&amp;"_vi"</f>
        <v>Q4.5.1_vi</v>
      </c>
      <c r="B96" s="76" t="s">
        <v>24</v>
      </c>
      <c r="D96" s="35"/>
      <c r="E96" s="192"/>
      <c r="F96" s="239" t="s">
        <v>220</v>
      </c>
      <c r="G96" s="239"/>
      <c r="H96" s="244"/>
      <c r="I96" s="193" t="s">
        <v>222</v>
      </c>
      <c r="J96" s="160"/>
      <c r="K96" s="161"/>
      <c r="L96" s="161"/>
      <c r="M96" s="106"/>
      <c r="N96" s="107" t="s">
        <v>0</v>
      </c>
      <c r="O96" s="90" t="str">
        <f t="shared" si="15"/>
        <v>New question introduced in 2023 - Please answer this question for the year of the previous update in Column P</v>
      </c>
      <c r="P96" s="90"/>
      <c r="Q96" s="91"/>
      <c r="R96" s="90"/>
      <c r="S96" s="91"/>
      <c r="T96" s="90"/>
      <c r="U96" s="91"/>
      <c r="V96" s="168" t="str">
        <f t="shared" si="11"/>
        <v/>
      </c>
      <c r="W96" s="92"/>
      <c r="X96" s="154"/>
      <c r="Y96" s="94"/>
      <c r="Z96" s="94"/>
      <c r="AA96" s="95"/>
      <c r="AB96" s="180"/>
      <c r="AC96" s="181"/>
      <c r="AD96" s="98"/>
      <c r="AE96" s="98"/>
      <c r="AF96" s="96" t="str">
        <f t="shared" si="12"/>
        <v/>
      </c>
      <c r="AG96" s="97"/>
      <c r="AH96" s="98"/>
      <c r="AI96" s="97"/>
      <c r="AJ96" s="98"/>
      <c r="AK96" s="97" t="str">
        <f t="shared" si="13"/>
        <v/>
      </c>
      <c r="AL96" s="98"/>
      <c r="AM96" s="98"/>
      <c r="AN96" s="98"/>
      <c r="AO96" s="97"/>
      <c r="AP96" s="98" t="str">
        <f t="shared" si="14"/>
        <v>.</v>
      </c>
      <c r="AQ96" s="99"/>
      <c r="AR96" s="74"/>
      <c r="AS96" s="116"/>
      <c r="AT96" s="85"/>
      <c r="AU96" s="85"/>
      <c r="AV96" s="86"/>
    </row>
    <row r="97" spans="1:48" ht="23" x14ac:dyDescent="0.25">
      <c r="A97" s="76" t="str">
        <f>MID(E90,FIND("(Q",E90)+1,6)&amp;"_vii"</f>
        <v>Q4.5.1_vii</v>
      </c>
      <c r="B97" s="76" t="s">
        <v>24</v>
      </c>
      <c r="D97" s="35"/>
      <c r="E97" s="192"/>
      <c r="F97" s="239" t="s">
        <v>221</v>
      </c>
      <c r="G97" s="239"/>
      <c r="H97" s="244"/>
      <c r="I97" s="193" t="s">
        <v>222</v>
      </c>
      <c r="J97" s="160"/>
      <c r="K97" s="161"/>
      <c r="L97" s="161"/>
      <c r="M97" s="106"/>
      <c r="N97" s="107" t="s">
        <v>0</v>
      </c>
      <c r="O97" s="90" t="str">
        <f t="shared" si="15"/>
        <v>New question introduced in 2023 - Please answer this question for the year of the previous update in Column P</v>
      </c>
      <c r="P97" s="90"/>
      <c r="Q97" s="91"/>
      <c r="R97" s="90"/>
      <c r="S97" s="91"/>
      <c r="T97" s="90"/>
      <c r="U97" s="91"/>
      <c r="V97" s="168" t="str">
        <f t="shared" si="11"/>
        <v/>
      </c>
      <c r="W97" s="92"/>
      <c r="X97" s="154"/>
      <c r="Y97" s="94"/>
      <c r="Z97" s="94"/>
      <c r="AA97" s="95"/>
      <c r="AB97" s="180"/>
      <c r="AC97" s="181"/>
      <c r="AD97" s="98"/>
      <c r="AE97" s="98"/>
      <c r="AF97" s="96" t="str">
        <f t="shared" si="12"/>
        <v/>
      </c>
      <c r="AG97" s="97"/>
      <c r="AH97" s="98"/>
      <c r="AI97" s="97"/>
      <c r="AJ97" s="98"/>
      <c r="AK97" s="97" t="str">
        <f t="shared" si="13"/>
        <v/>
      </c>
      <c r="AL97" s="98"/>
      <c r="AM97" s="98"/>
      <c r="AN97" s="98"/>
      <c r="AO97" s="97"/>
      <c r="AP97" s="98" t="str">
        <f t="shared" si="14"/>
        <v>.</v>
      </c>
      <c r="AQ97" s="99"/>
      <c r="AR97" s="74"/>
      <c r="AS97" s="116"/>
      <c r="AT97" s="85"/>
      <c r="AU97" s="85"/>
      <c r="AV97" s="86"/>
    </row>
    <row r="98" spans="1:48" ht="58.5" customHeight="1" x14ac:dyDescent="0.25">
      <c r="A98" s="76" t="str">
        <f>MID(E98,FIND("(Q",E98)+1,7)</f>
        <v>Q4.5.1a</v>
      </c>
      <c r="B98" s="76" t="s">
        <v>154</v>
      </c>
      <c r="D98" s="35"/>
      <c r="E98" s="245" t="s">
        <v>238</v>
      </c>
      <c r="F98" s="245"/>
      <c r="G98" s="245"/>
      <c r="H98" s="246"/>
      <c r="I98" s="62"/>
      <c r="J98" s="160"/>
      <c r="K98" s="161"/>
      <c r="L98" s="161"/>
      <c r="M98" s="106"/>
      <c r="N98" s="107" t="s">
        <v>0</v>
      </c>
      <c r="O98" s="90"/>
      <c r="P98" s="90"/>
      <c r="Q98" s="91"/>
      <c r="R98" s="90"/>
      <c r="S98" s="91"/>
      <c r="T98" s="90"/>
      <c r="U98" s="91"/>
      <c r="V98" s="168" t="str">
        <f t="shared" si="11"/>
        <v/>
      </c>
      <c r="W98" s="92"/>
      <c r="X98" s="154"/>
      <c r="Y98" s="94"/>
      <c r="Z98" s="94"/>
      <c r="AA98" s="95"/>
      <c r="AB98" s="180"/>
      <c r="AC98" s="181"/>
      <c r="AD98" s="98"/>
      <c r="AE98" s="98"/>
      <c r="AF98" s="96" t="str">
        <f t="shared" si="12"/>
        <v/>
      </c>
      <c r="AG98" s="97"/>
      <c r="AH98" s="98"/>
      <c r="AI98" s="97"/>
      <c r="AJ98" s="98"/>
      <c r="AK98" s="97" t="str">
        <f t="shared" si="13"/>
        <v/>
      </c>
      <c r="AL98" s="98"/>
      <c r="AM98" s="98"/>
      <c r="AN98" s="98"/>
      <c r="AO98" s="97"/>
      <c r="AP98" s="98" t="str">
        <f t="shared" si="14"/>
        <v>.</v>
      </c>
      <c r="AQ98" s="99"/>
      <c r="AR98" s="74"/>
      <c r="AS98" s="116"/>
      <c r="AT98" s="85"/>
      <c r="AU98" s="85"/>
      <c r="AV98" s="86"/>
    </row>
    <row r="99" spans="1:48" ht="210.75" customHeight="1" x14ac:dyDescent="0.25">
      <c r="A99" s="76" t="str">
        <f>MID(E99,FIND("(Q",E99)+1,6)</f>
        <v>Q4.5.2</v>
      </c>
      <c r="B99" s="76" t="s">
        <v>24</v>
      </c>
      <c r="D99" s="35"/>
      <c r="E99" s="239" t="s">
        <v>239</v>
      </c>
      <c r="F99" s="239"/>
      <c r="G99" s="239"/>
      <c r="H99" s="244"/>
      <c r="I99" s="193" t="s">
        <v>302</v>
      </c>
      <c r="J99" s="160"/>
      <c r="K99" s="161"/>
      <c r="L99" s="161"/>
      <c r="M99" s="106"/>
      <c r="N99" s="107" t="s">
        <v>0</v>
      </c>
      <c r="O99" s="90" t="str">
        <f t="shared" si="15"/>
        <v>New question introduced in 2023 - Please answer this question for the year of the previous update in Column P</v>
      </c>
      <c r="P99" s="90"/>
      <c r="Q99" s="91"/>
      <c r="R99" s="90"/>
      <c r="S99" s="91"/>
      <c r="T99" s="90"/>
      <c r="U99" s="91"/>
      <c r="V99" s="168" t="str">
        <f t="shared" si="11"/>
        <v/>
      </c>
      <c r="W99" s="92"/>
      <c r="X99" s="154"/>
      <c r="Y99" s="94"/>
      <c r="Z99" s="94"/>
      <c r="AA99" s="95"/>
      <c r="AB99" s="180"/>
      <c r="AC99" s="181"/>
      <c r="AD99" s="98"/>
      <c r="AE99" s="98"/>
      <c r="AF99" s="96" t="str">
        <f t="shared" si="12"/>
        <v/>
      </c>
      <c r="AG99" s="97"/>
      <c r="AH99" s="98"/>
      <c r="AI99" s="97"/>
      <c r="AJ99" s="98"/>
      <c r="AK99" s="97" t="str">
        <f t="shared" si="13"/>
        <v/>
      </c>
      <c r="AL99" s="98"/>
      <c r="AM99" s="98"/>
      <c r="AN99" s="98"/>
      <c r="AO99" s="97"/>
      <c r="AP99" s="98" t="str">
        <f t="shared" si="14"/>
        <v>.</v>
      </c>
      <c r="AQ99" s="99"/>
      <c r="AR99" s="74"/>
      <c r="AS99" s="116"/>
      <c r="AT99" s="85"/>
      <c r="AU99" s="85"/>
      <c r="AV99" s="86"/>
    </row>
    <row r="100" spans="1:48" ht="42.65" customHeight="1" x14ac:dyDescent="0.25">
      <c r="A100" s="76" t="str">
        <f>MID(E100,FIND("(Q",E100)+1,7)</f>
        <v>Q4.5.2a</v>
      </c>
      <c r="B100" s="76" t="s">
        <v>154</v>
      </c>
      <c r="D100" s="35"/>
      <c r="E100" s="245" t="s">
        <v>240</v>
      </c>
      <c r="F100" s="245"/>
      <c r="G100" s="245"/>
      <c r="H100" s="246"/>
      <c r="I100" s="62"/>
      <c r="J100" s="160"/>
      <c r="K100" s="161"/>
      <c r="L100" s="161"/>
      <c r="M100" s="106"/>
      <c r="N100" s="107" t="s">
        <v>0</v>
      </c>
      <c r="O100" s="90" t="s">
        <v>351</v>
      </c>
      <c r="P100" s="90"/>
      <c r="Q100" s="91"/>
      <c r="R100" s="90"/>
      <c r="S100" s="91"/>
      <c r="T100" s="90"/>
      <c r="U100" s="91"/>
      <c r="V100" s="168" t="str">
        <f t="shared" si="11"/>
        <v/>
      </c>
      <c r="W100" s="92"/>
      <c r="X100" s="154"/>
      <c r="Y100" s="94"/>
      <c r="Z100" s="94"/>
      <c r="AA100" s="95"/>
      <c r="AB100" s="180"/>
      <c r="AC100" s="181"/>
      <c r="AD100" s="98"/>
      <c r="AE100" s="98"/>
      <c r="AF100" s="96" t="str">
        <f t="shared" si="12"/>
        <v/>
      </c>
      <c r="AG100" s="97"/>
      <c r="AH100" s="98"/>
      <c r="AI100" s="97"/>
      <c r="AJ100" s="98"/>
      <c r="AK100" s="97" t="str">
        <f t="shared" si="13"/>
        <v/>
      </c>
      <c r="AL100" s="98"/>
      <c r="AM100" s="98"/>
      <c r="AN100" s="98"/>
      <c r="AO100" s="97"/>
      <c r="AP100" s="98" t="str">
        <f t="shared" si="14"/>
        <v>.</v>
      </c>
      <c r="AQ100" s="99"/>
      <c r="AR100" s="74"/>
      <c r="AS100" s="116"/>
      <c r="AT100" s="85"/>
      <c r="AU100" s="85"/>
      <c r="AV100" s="86"/>
    </row>
    <row r="101" spans="1:48" ht="154" customHeight="1" x14ac:dyDescent="0.25">
      <c r="A101" s="76" t="str">
        <f>MID(E101,FIND("(Q",E101)+1,6)</f>
        <v>Q4.5.3</v>
      </c>
      <c r="B101" s="76" t="s">
        <v>24</v>
      </c>
      <c r="D101" s="35"/>
      <c r="E101" s="239" t="s">
        <v>315</v>
      </c>
      <c r="F101" s="239"/>
      <c r="G101" s="239"/>
      <c r="H101" s="244"/>
      <c r="I101" s="193" t="s">
        <v>316</v>
      </c>
      <c r="J101" s="160"/>
      <c r="K101" s="161"/>
      <c r="L101" s="161"/>
      <c r="M101" s="106"/>
      <c r="N101" s="107" t="s">
        <v>0</v>
      </c>
      <c r="O101" s="90" t="str">
        <f t="shared" si="15"/>
        <v>New question introduced in 2023 - Please answer this question for the year of the previous update in Column P</v>
      </c>
      <c r="P101" s="90"/>
      <c r="Q101" s="91"/>
      <c r="R101" s="90"/>
      <c r="S101" s="91"/>
      <c r="T101" s="90"/>
      <c r="U101" s="91"/>
      <c r="V101" s="168" t="str">
        <f t="shared" si="11"/>
        <v/>
      </c>
      <c r="W101" s="92"/>
      <c r="X101" s="154"/>
      <c r="Y101" s="94"/>
      <c r="Z101" s="94"/>
      <c r="AA101" s="95"/>
      <c r="AB101" s="180"/>
      <c r="AC101" s="181"/>
      <c r="AD101" s="98"/>
      <c r="AE101" s="98"/>
      <c r="AF101" s="96" t="str">
        <f t="shared" si="12"/>
        <v/>
      </c>
      <c r="AG101" s="97"/>
      <c r="AH101" s="98"/>
      <c r="AI101" s="97"/>
      <c r="AJ101" s="98"/>
      <c r="AK101" s="97" t="str">
        <f t="shared" si="13"/>
        <v/>
      </c>
      <c r="AL101" s="98"/>
      <c r="AM101" s="98"/>
      <c r="AN101" s="98"/>
      <c r="AO101" s="97"/>
      <c r="AP101" s="98" t="str">
        <f t="shared" si="14"/>
        <v>.</v>
      </c>
      <c r="AQ101" s="99"/>
      <c r="AR101" s="74"/>
      <c r="AS101" s="116"/>
      <c r="AT101" s="85"/>
      <c r="AU101" s="85"/>
      <c r="AV101" s="86"/>
    </row>
    <row r="102" spans="1:48" ht="152.25" customHeight="1" x14ac:dyDescent="0.25">
      <c r="A102" s="76" t="str">
        <f>MID(E102,FIND("(Q",E102)+1,6)</f>
        <v>Q4.5.4</v>
      </c>
      <c r="B102" s="76" t="s">
        <v>24</v>
      </c>
      <c r="D102" s="35"/>
      <c r="E102" s="239" t="s">
        <v>318</v>
      </c>
      <c r="F102" s="239"/>
      <c r="G102" s="239"/>
      <c r="H102" s="244"/>
      <c r="I102" s="193" t="s">
        <v>317</v>
      </c>
      <c r="J102" s="160"/>
      <c r="K102" s="161"/>
      <c r="L102" s="161"/>
      <c r="M102" s="106"/>
      <c r="N102" s="107" t="s">
        <v>0</v>
      </c>
      <c r="O102" s="90" t="str">
        <f t="shared" si="15"/>
        <v>New question introduced in 2023 - Please answer this question for the year of the previous update in Column P</v>
      </c>
      <c r="P102" s="90"/>
      <c r="Q102" s="91"/>
      <c r="R102" s="90"/>
      <c r="S102" s="91"/>
      <c r="T102" s="90"/>
      <c r="U102" s="91"/>
      <c r="V102" s="168" t="str">
        <f t="shared" si="11"/>
        <v/>
      </c>
      <c r="W102" s="92"/>
      <c r="X102" s="154"/>
      <c r="Y102" s="94"/>
      <c r="Z102" s="94"/>
      <c r="AA102" s="95"/>
      <c r="AB102" s="180"/>
      <c r="AC102" s="181"/>
      <c r="AD102" s="98"/>
      <c r="AE102" s="98"/>
      <c r="AF102" s="96" t="str">
        <f t="shared" si="12"/>
        <v/>
      </c>
      <c r="AG102" s="97"/>
      <c r="AH102" s="98"/>
      <c r="AI102" s="97"/>
      <c r="AJ102" s="98"/>
      <c r="AK102" s="97" t="str">
        <f t="shared" si="13"/>
        <v/>
      </c>
      <c r="AL102" s="98"/>
      <c r="AM102" s="98"/>
      <c r="AN102" s="98"/>
      <c r="AO102" s="97"/>
      <c r="AP102" s="98" t="str">
        <f t="shared" si="14"/>
        <v>.</v>
      </c>
      <c r="AQ102" s="99"/>
      <c r="AR102" s="74"/>
      <c r="AS102" s="116"/>
      <c r="AT102" s="85"/>
      <c r="AU102" s="85"/>
      <c r="AV102" s="86"/>
    </row>
    <row r="103" spans="1:48" ht="192.65" customHeight="1" x14ac:dyDescent="0.25">
      <c r="A103" s="78"/>
      <c r="C103" s="78"/>
      <c r="D103" s="218" t="s">
        <v>347</v>
      </c>
      <c r="E103" s="219"/>
      <c r="F103" s="219"/>
      <c r="G103" s="219"/>
      <c r="H103" s="220"/>
      <c r="I103" s="193" t="s">
        <v>321</v>
      </c>
      <c r="J103" s="160"/>
      <c r="K103" s="161"/>
      <c r="L103" s="161"/>
      <c r="M103" s="106"/>
      <c r="N103" s="93"/>
      <c r="O103" s="94"/>
      <c r="P103" s="94"/>
      <c r="Q103" s="94"/>
      <c r="R103" s="94"/>
      <c r="S103" s="94"/>
      <c r="T103" s="94"/>
      <c r="U103" s="94"/>
      <c r="V103" s="94"/>
      <c r="W103" s="115"/>
      <c r="X103" s="154"/>
      <c r="Y103" s="94"/>
      <c r="Z103" s="94"/>
      <c r="AA103" s="95"/>
      <c r="AB103" s="184"/>
      <c r="AC103" s="185"/>
      <c r="AD103" s="104"/>
      <c r="AE103" s="104"/>
      <c r="AF103" s="104"/>
      <c r="AG103" s="111"/>
      <c r="AH103" s="104"/>
      <c r="AI103" s="111"/>
      <c r="AJ103" s="104"/>
      <c r="AK103" s="111"/>
      <c r="AL103" s="104"/>
      <c r="AM103" s="104"/>
      <c r="AN103" s="104"/>
      <c r="AO103" s="111"/>
      <c r="AP103" s="104"/>
      <c r="AQ103" s="105"/>
      <c r="AR103" s="74"/>
      <c r="AS103" s="116"/>
      <c r="AT103" s="85"/>
      <c r="AU103" s="85"/>
      <c r="AV103" s="86"/>
    </row>
    <row r="104" spans="1:48" ht="33.75" customHeight="1" x14ac:dyDescent="0.25">
      <c r="A104" s="78"/>
      <c r="C104" s="78"/>
      <c r="D104" s="13"/>
      <c r="E104" s="239" t="s">
        <v>225</v>
      </c>
      <c r="F104" s="239"/>
      <c r="G104" s="239"/>
      <c r="H104" s="244"/>
      <c r="I104" s="263" t="s">
        <v>341</v>
      </c>
      <c r="J104" s="164"/>
      <c r="K104" s="165"/>
      <c r="L104" s="165"/>
      <c r="M104" s="121"/>
      <c r="N104" s="93"/>
      <c r="O104" s="94"/>
      <c r="P104" s="94"/>
      <c r="Q104" s="94"/>
      <c r="R104" s="94"/>
      <c r="S104" s="94"/>
      <c r="T104" s="94"/>
      <c r="U104" s="94"/>
      <c r="V104" s="94"/>
      <c r="W104" s="115"/>
      <c r="X104" s="154"/>
      <c r="Y104" s="94"/>
      <c r="Z104" s="94"/>
      <c r="AA104" s="95"/>
      <c r="AB104" s="184"/>
      <c r="AC104" s="185"/>
      <c r="AD104" s="104"/>
      <c r="AE104" s="104"/>
      <c r="AF104" s="104"/>
      <c r="AG104" s="111"/>
      <c r="AH104" s="104"/>
      <c r="AI104" s="111"/>
      <c r="AJ104" s="104"/>
      <c r="AK104" s="111"/>
      <c r="AL104" s="104"/>
      <c r="AM104" s="104"/>
      <c r="AN104" s="104"/>
      <c r="AO104" s="111"/>
      <c r="AP104" s="104"/>
      <c r="AQ104" s="105"/>
      <c r="AR104" s="74"/>
      <c r="AS104" s="116"/>
      <c r="AT104" s="85"/>
      <c r="AU104" s="85"/>
      <c r="AV104" s="86"/>
    </row>
    <row r="105" spans="1:48" ht="22.5" customHeight="1" x14ac:dyDescent="0.25">
      <c r="A105" s="76" t="str">
        <f>MID(E104,FIND("(Q",E104)+1,6)&amp;"_i"</f>
        <v>Q4.6.1_i</v>
      </c>
      <c r="B105" s="76" t="s">
        <v>23</v>
      </c>
      <c r="C105" s="76" t="s">
        <v>112</v>
      </c>
      <c r="D105" s="13"/>
      <c r="E105" s="38"/>
      <c r="F105" s="256" t="s">
        <v>8</v>
      </c>
      <c r="G105" s="256"/>
      <c r="H105" s="257"/>
      <c r="I105" s="263"/>
      <c r="J105" s="160"/>
      <c r="K105" s="161"/>
      <c r="L105" s="161"/>
      <c r="M105" s="106"/>
      <c r="N105" s="107" t="s">
        <v>2</v>
      </c>
      <c r="O105" s="90" t="str">
        <f t="shared" ref="O105:O122" si="16">IF(OR(B105="NI",B105="N"),"New question introduced in 2023 - Please answer this question for the year of the previous update in Column P",IF(B105="EC","Small changes were made to the question. Take extra care when validating the response in Column N. If necessary, please change your answer in Column P",""))</f>
        <v/>
      </c>
      <c r="P105" s="90"/>
      <c r="Q105" s="112"/>
      <c r="R105" s="90"/>
      <c r="S105" s="112"/>
      <c r="T105" s="90"/>
      <c r="U105" s="112"/>
      <c r="V105" s="168" t="str">
        <f t="shared" si="11"/>
        <v>yes</v>
      </c>
      <c r="W105" s="92"/>
      <c r="X105" s="154"/>
      <c r="Y105" s="94"/>
      <c r="Z105" s="94"/>
      <c r="AA105" s="95"/>
      <c r="AB105" s="180"/>
      <c r="AC105" s="181"/>
      <c r="AD105" s="98"/>
      <c r="AE105" s="98"/>
      <c r="AF105" s="96" t="str">
        <f t="shared" si="12"/>
        <v/>
      </c>
      <c r="AG105" s="97"/>
      <c r="AH105" s="98"/>
      <c r="AI105" s="97"/>
      <c r="AJ105" s="98"/>
      <c r="AK105" s="97" t="str">
        <f t="shared" si="13"/>
        <v/>
      </c>
      <c r="AL105" s="98"/>
      <c r="AM105" s="98"/>
      <c r="AN105" s="98"/>
      <c r="AO105" s="97"/>
      <c r="AP105" s="98" t="str">
        <f t="shared" si="14"/>
        <v>.</v>
      </c>
      <c r="AQ105" s="99"/>
      <c r="AR105" s="74"/>
      <c r="AS105" s="116"/>
      <c r="AT105" s="85"/>
      <c r="AU105" s="85"/>
      <c r="AV105" s="86"/>
    </row>
    <row r="106" spans="1:48" ht="22.5" customHeight="1" x14ac:dyDescent="0.25">
      <c r="A106" s="76" t="str">
        <f>MID(E104,FIND("(Q",E104)+1,6)&amp;"_ii"</f>
        <v>Q4.6.1_ii</v>
      </c>
      <c r="B106" s="76" t="s">
        <v>23</v>
      </c>
      <c r="C106" s="76" t="s">
        <v>113</v>
      </c>
      <c r="D106" s="13"/>
      <c r="E106" s="38"/>
      <c r="F106" s="256" t="s">
        <v>9</v>
      </c>
      <c r="G106" s="256"/>
      <c r="H106" s="257"/>
      <c r="I106" s="263"/>
      <c r="J106" s="160"/>
      <c r="K106" s="161"/>
      <c r="L106" s="161"/>
      <c r="M106" s="106"/>
      <c r="N106" s="107" t="s">
        <v>2</v>
      </c>
      <c r="O106" s="90" t="str">
        <f t="shared" si="16"/>
        <v/>
      </c>
      <c r="P106" s="90"/>
      <c r="Q106" s="112"/>
      <c r="R106" s="90"/>
      <c r="S106" s="112"/>
      <c r="T106" s="90"/>
      <c r="U106" s="112"/>
      <c r="V106" s="168" t="str">
        <f t="shared" si="11"/>
        <v>yes</v>
      </c>
      <c r="W106" s="92"/>
      <c r="X106" s="154"/>
      <c r="Y106" s="94"/>
      <c r="Z106" s="94"/>
      <c r="AA106" s="95"/>
      <c r="AB106" s="180"/>
      <c r="AC106" s="181"/>
      <c r="AD106" s="98"/>
      <c r="AE106" s="98"/>
      <c r="AF106" s="96" t="str">
        <f t="shared" si="12"/>
        <v/>
      </c>
      <c r="AG106" s="97"/>
      <c r="AH106" s="98"/>
      <c r="AI106" s="97"/>
      <c r="AJ106" s="98"/>
      <c r="AK106" s="97" t="str">
        <f t="shared" si="13"/>
        <v/>
      </c>
      <c r="AL106" s="98"/>
      <c r="AM106" s="98"/>
      <c r="AN106" s="98"/>
      <c r="AO106" s="97"/>
      <c r="AP106" s="98" t="str">
        <f t="shared" si="14"/>
        <v>.</v>
      </c>
      <c r="AQ106" s="99"/>
      <c r="AR106" s="74"/>
      <c r="AS106" s="116"/>
      <c r="AT106" s="85"/>
      <c r="AU106" s="85"/>
      <c r="AV106" s="86"/>
    </row>
    <row r="107" spans="1:48" ht="22.5" customHeight="1" x14ac:dyDescent="0.25">
      <c r="A107" s="76" t="str">
        <f>MID(E104,FIND("(Q",E104)+1,6)&amp;"_iii"</f>
        <v>Q4.6.1_iii</v>
      </c>
      <c r="B107" s="76" t="s">
        <v>23</v>
      </c>
      <c r="C107" s="76" t="s">
        <v>114</v>
      </c>
      <c r="D107" s="13"/>
      <c r="E107" s="38"/>
      <c r="F107" s="256" t="s">
        <v>10</v>
      </c>
      <c r="G107" s="256"/>
      <c r="H107" s="257"/>
      <c r="I107" s="263"/>
      <c r="J107" s="160"/>
      <c r="K107" s="161"/>
      <c r="L107" s="161"/>
      <c r="M107" s="106"/>
      <c r="N107" s="107" t="s">
        <v>1</v>
      </c>
      <c r="O107" s="90" t="str">
        <f t="shared" si="16"/>
        <v/>
      </c>
      <c r="P107" s="90"/>
      <c r="Q107" s="112"/>
      <c r="R107" s="90"/>
      <c r="S107" s="112"/>
      <c r="T107" s="90"/>
      <c r="U107" s="112"/>
      <c r="V107" s="168" t="str">
        <f t="shared" si="11"/>
        <v>no</v>
      </c>
      <c r="W107" s="92"/>
      <c r="X107" s="154"/>
      <c r="Y107" s="94"/>
      <c r="Z107" s="94"/>
      <c r="AA107" s="95"/>
      <c r="AB107" s="180"/>
      <c r="AC107" s="181"/>
      <c r="AD107" s="98"/>
      <c r="AE107" s="98"/>
      <c r="AF107" s="96" t="str">
        <f t="shared" si="12"/>
        <v/>
      </c>
      <c r="AG107" s="97"/>
      <c r="AH107" s="98"/>
      <c r="AI107" s="97"/>
      <c r="AJ107" s="98"/>
      <c r="AK107" s="97" t="str">
        <f t="shared" si="13"/>
        <v/>
      </c>
      <c r="AL107" s="98"/>
      <c r="AM107" s="98"/>
      <c r="AN107" s="98"/>
      <c r="AO107" s="97"/>
      <c r="AP107" s="98" t="str">
        <f t="shared" si="14"/>
        <v>.</v>
      </c>
      <c r="AQ107" s="99"/>
      <c r="AR107" s="74"/>
      <c r="AS107" s="116"/>
      <c r="AT107" s="85"/>
      <c r="AU107" s="85"/>
      <c r="AV107" s="86"/>
    </row>
    <row r="108" spans="1:48" ht="22.5" customHeight="1" x14ac:dyDescent="0.25">
      <c r="A108" s="76" t="str">
        <f>MID(E104,FIND("(Q",E104)+1,6)&amp;"_iv"</f>
        <v>Q4.6.1_iv</v>
      </c>
      <c r="B108" s="76" t="s">
        <v>23</v>
      </c>
      <c r="C108" s="76" t="s">
        <v>115</v>
      </c>
      <c r="D108" s="13"/>
      <c r="E108" s="38"/>
      <c r="F108" s="256" t="s">
        <v>11</v>
      </c>
      <c r="G108" s="256"/>
      <c r="H108" s="257"/>
      <c r="I108" s="263"/>
      <c r="J108" s="160"/>
      <c r="K108" s="161"/>
      <c r="L108" s="161"/>
      <c r="M108" s="106"/>
      <c r="N108" s="107" t="s">
        <v>2</v>
      </c>
      <c r="O108" s="90" t="str">
        <f t="shared" si="16"/>
        <v/>
      </c>
      <c r="P108" s="90"/>
      <c r="Q108" s="112"/>
      <c r="R108" s="90"/>
      <c r="S108" s="112"/>
      <c r="T108" s="90"/>
      <c r="U108" s="112"/>
      <c r="V108" s="168" t="str">
        <f t="shared" si="11"/>
        <v>yes</v>
      </c>
      <c r="W108" s="92"/>
      <c r="X108" s="154"/>
      <c r="Y108" s="94"/>
      <c r="Z108" s="94"/>
      <c r="AA108" s="95"/>
      <c r="AB108" s="180"/>
      <c r="AC108" s="181"/>
      <c r="AD108" s="98"/>
      <c r="AE108" s="98"/>
      <c r="AF108" s="96" t="str">
        <f t="shared" si="12"/>
        <v/>
      </c>
      <c r="AG108" s="97"/>
      <c r="AH108" s="98"/>
      <c r="AI108" s="97"/>
      <c r="AJ108" s="98"/>
      <c r="AK108" s="97" t="str">
        <f t="shared" si="13"/>
        <v/>
      </c>
      <c r="AL108" s="98"/>
      <c r="AM108" s="98"/>
      <c r="AN108" s="98"/>
      <c r="AO108" s="97"/>
      <c r="AP108" s="98" t="str">
        <f t="shared" si="14"/>
        <v>.</v>
      </c>
      <c r="AQ108" s="99"/>
      <c r="AR108" s="74"/>
      <c r="AS108" s="116"/>
      <c r="AT108" s="85"/>
      <c r="AU108" s="85"/>
      <c r="AV108" s="86"/>
    </row>
    <row r="109" spans="1:48" ht="22.5" customHeight="1" x14ac:dyDescent="0.25">
      <c r="A109" s="76" t="str">
        <f>MID(E104,FIND("(Q",E104)+1,6)&amp;"_v"</f>
        <v>Q4.6.1_v</v>
      </c>
      <c r="B109" s="76" t="s">
        <v>23</v>
      </c>
      <c r="C109" s="76" t="s">
        <v>116</v>
      </c>
      <c r="D109" s="13"/>
      <c r="E109" s="38"/>
      <c r="F109" s="256" t="s">
        <v>12</v>
      </c>
      <c r="G109" s="256"/>
      <c r="H109" s="257"/>
      <c r="I109" s="263"/>
      <c r="J109" s="160"/>
      <c r="K109" s="161"/>
      <c r="L109" s="161"/>
      <c r="M109" s="106"/>
      <c r="N109" s="107" t="s">
        <v>1</v>
      </c>
      <c r="O109" s="90" t="str">
        <f t="shared" si="16"/>
        <v/>
      </c>
      <c r="P109" s="90"/>
      <c r="Q109" s="112"/>
      <c r="R109" s="90"/>
      <c r="S109" s="112"/>
      <c r="T109" s="90"/>
      <c r="U109" s="112"/>
      <c r="V109" s="168" t="str">
        <f t="shared" si="11"/>
        <v>no</v>
      </c>
      <c r="W109" s="92"/>
      <c r="X109" s="154"/>
      <c r="Y109" s="94"/>
      <c r="Z109" s="94"/>
      <c r="AA109" s="95"/>
      <c r="AB109" s="180"/>
      <c r="AC109" s="181"/>
      <c r="AD109" s="98"/>
      <c r="AE109" s="98"/>
      <c r="AF109" s="96" t="str">
        <f t="shared" si="12"/>
        <v/>
      </c>
      <c r="AG109" s="97"/>
      <c r="AH109" s="98"/>
      <c r="AI109" s="97"/>
      <c r="AJ109" s="98"/>
      <c r="AK109" s="97" t="str">
        <f t="shared" si="13"/>
        <v/>
      </c>
      <c r="AL109" s="98"/>
      <c r="AM109" s="98"/>
      <c r="AN109" s="98"/>
      <c r="AO109" s="97"/>
      <c r="AP109" s="98" t="str">
        <f t="shared" si="14"/>
        <v>.</v>
      </c>
      <c r="AQ109" s="99"/>
      <c r="AR109" s="74"/>
      <c r="AS109" s="116"/>
      <c r="AT109" s="85"/>
      <c r="AU109" s="85"/>
      <c r="AV109" s="86"/>
    </row>
    <row r="110" spans="1:48" ht="22.5" customHeight="1" x14ac:dyDescent="0.25">
      <c r="A110" s="76" t="str">
        <f>MID(E104,FIND("(Q",E104)+1,6)&amp;"_vi"</f>
        <v>Q4.6.1_vi</v>
      </c>
      <c r="B110" s="76" t="s">
        <v>23</v>
      </c>
      <c r="C110" s="76" t="s">
        <v>117</v>
      </c>
      <c r="D110" s="13"/>
      <c r="E110" s="38"/>
      <c r="F110" s="256" t="s">
        <v>13</v>
      </c>
      <c r="G110" s="256"/>
      <c r="H110" s="257"/>
      <c r="I110" s="263"/>
      <c r="J110" s="160"/>
      <c r="K110" s="161"/>
      <c r="L110" s="161"/>
      <c r="M110" s="106"/>
      <c r="N110" s="107" t="s">
        <v>1</v>
      </c>
      <c r="O110" s="90" t="str">
        <f t="shared" si="16"/>
        <v/>
      </c>
      <c r="P110" s="90"/>
      <c r="Q110" s="112"/>
      <c r="R110" s="90"/>
      <c r="S110" s="112"/>
      <c r="T110" s="90"/>
      <c r="U110" s="112"/>
      <c r="V110" s="168" t="str">
        <f t="shared" si="11"/>
        <v>no</v>
      </c>
      <c r="W110" s="92"/>
      <c r="X110" s="154"/>
      <c r="Y110" s="94"/>
      <c r="Z110" s="94"/>
      <c r="AA110" s="95"/>
      <c r="AB110" s="180"/>
      <c r="AC110" s="181"/>
      <c r="AD110" s="98"/>
      <c r="AE110" s="98"/>
      <c r="AF110" s="96" t="str">
        <f t="shared" si="12"/>
        <v/>
      </c>
      <c r="AG110" s="97"/>
      <c r="AH110" s="98"/>
      <c r="AI110" s="97"/>
      <c r="AJ110" s="98"/>
      <c r="AK110" s="97" t="str">
        <f t="shared" si="13"/>
        <v/>
      </c>
      <c r="AL110" s="98"/>
      <c r="AM110" s="98"/>
      <c r="AN110" s="98"/>
      <c r="AO110" s="97"/>
      <c r="AP110" s="98" t="str">
        <f t="shared" si="14"/>
        <v>.</v>
      </c>
      <c r="AQ110" s="99"/>
      <c r="AR110" s="74"/>
      <c r="AS110" s="116"/>
      <c r="AT110" s="85"/>
      <c r="AU110" s="85"/>
      <c r="AV110" s="86"/>
    </row>
    <row r="111" spans="1:48" ht="22.5" customHeight="1" x14ac:dyDescent="0.25">
      <c r="A111" s="76" t="str">
        <f>MID(E104,FIND("(Q",E104)+1,6)&amp;"_vii"</f>
        <v>Q4.6.1_vii</v>
      </c>
      <c r="B111" s="76" t="s">
        <v>23</v>
      </c>
      <c r="C111" s="76" t="s">
        <v>118</v>
      </c>
      <c r="D111" s="13"/>
      <c r="E111" s="38"/>
      <c r="F111" s="256" t="s">
        <v>14</v>
      </c>
      <c r="G111" s="256"/>
      <c r="H111" s="257"/>
      <c r="I111" s="263"/>
      <c r="J111" s="160"/>
      <c r="K111" s="161"/>
      <c r="L111" s="161"/>
      <c r="M111" s="106"/>
      <c r="N111" s="107" t="s">
        <v>1</v>
      </c>
      <c r="O111" s="90" t="str">
        <f t="shared" si="16"/>
        <v/>
      </c>
      <c r="P111" s="90"/>
      <c r="Q111" s="112"/>
      <c r="R111" s="90"/>
      <c r="S111" s="112"/>
      <c r="T111" s="90"/>
      <c r="U111" s="112"/>
      <c r="V111" s="168" t="str">
        <f t="shared" si="11"/>
        <v>no</v>
      </c>
      <c r="W111" s="92"/>
      <c r="X111" s="154"/>
      <c r="Y111" s="94"/>
      <c r="Z111" s="94"/>
      <c r="AA111" s="95"/>
      <c r="AB111" s="180"/>
      <c r="AC111" s="181"/>
      <c r="AD111" s="98"/>
      <c r="AE111" s="98"/>
      <c r="AF111" s="96" t="str">
        <f t="shared" si="12"/>
        <v/>
      </c>
      <c r="AG111" s="97"/>
      <c r="AH111" s="98"/>
      <c r="AI111" s="97"/>
      <c r="AJ111" s="98"/>
      <c r="AK111" s="97" t="str">
        <f t="shared" si="13"/>
        <v/>
      </c>
      <c r="AL111" s="98"/>
      <c r="AM111" s="98"/>
      <c r="AN111" s="98"/>
      <c r="AO111" s="97"/>
      <c r="AP111" s="98" t="str">
        <f t="shared" si="14"/>
        <v>.</v>
      </c>
      <c r="AQ111" s="99"/>
      <c r="AR111" s="74"/>
      <c r="AS111" s="116"/>
      <c r="AT111" s="85"/>
      <c r="AU111" s="85"/>
      <c r="AV111" s="86"/>
    </row>
    <row r="112" spans="1:48" ht="22.5" customHeight="1" x14ac:dyDescent="0.25">
      <c r="A112" s="76" t="str">
        <f>MID(E104,FIND("(Q",E104)+1,6)&amp;"_viii"</f>
        <v>Q4.6.1_viii</v>
      </c>
      <c r="B112" s="76" t="s">
        <v>23</v>
      </c>
      <c r="C112" s="76" t="s">
        <v>119</v>
      </c>
      <c r="D112" s="13"/>
      <c r="E112" s="38"/>
      <c r="F112" s="256" t="s">
        <v>15</v>
      </c>
      <c r="G112" s="256"/>
      <c r="H112" s="257"/>
      <c r="I112" s="263"/>
      <c r="J112" s="160"/>
      <c r="K112" s="161"/>
      <c r="L112" s="161"/>
      <c r="M112" s="106"/>
      <c r="N112" s="107" t="s">
        <v>2</v>
      </c>
      <c r="O112" s="90" t="str">
        <f t="shared" si="16"/>
        <v/>
      </c>
      <c r="P112" s="90"/>
      <c r="Q112" s="112"/>
      <c r="R112" s="90"/>
      <c r="S112" s="112"/>
      <c r="T112" s="90"/>
      <c r="U112" s="112"/>
      <c r="V112" s="168" t="str">
        <f t="shared" si="11"/>
        <v>yes</v>
      </c>
      <c r="W112" s="92"/>
      <c r="X112" s="154"/>
      <c r="Y112" s="94"/>
      <c r="Z112" s="94"/>
      <c r="AA112" s="95"/>
      <c r="AB112" s="180"/>
      <c r="AC112" s="181"/>
      <c r="AD112" s="98"/>
      <c r="AE112" s="98"/>
      <c r="AF112" s="96" t="str">
        <f t="shared" si="12"/>
        <v/>
      </c>
      <c r="AG112" s="97"/>
      <c r="AH112" s="98"/>
      <c r="AI112" s="97"/>
      <c r="AJ112" s="98"/>
      <c r="AK112" s="97" t="str">
        <f t="shared" si="13"/>
        <v/>
      </c>
      <c r="AL112" s="98"/>
      <c r="AM112" s="98"/>
      <c r="AN112" s="98"/>
      <c r="AO112" s="97"/>
      <c r="AP112" s="98" t="str">
        <f t="shared" si="14"/>
        <v>.</v>
      </c>
      <c r="AQ112" s="99"/>
      <c r="AR112" s="74"/>
      <c r="AS112" s="116"/>
      <c r="AT112" s="85"/>
      <c r="AU112" s="85"/>
      <c r="AV112" s="86"/>
    </row>
    <row r="113" spans="1:48" ht="34.5" customHeight="1" x14ac:dyDescent="0.25">
      <c r="A113" s="76" t="str">
        <f>MID(E113,FIND("(Q",E113)+1,7)</f>
        <v>Q4.6.1a</v>
      </c>
      <c r="B113" s="76" t="s">
        <v>27</v>
      </c>
      <c r="C113" s="76" t="s">
        <v>120</v>
      </c>
      <c r="D113" s="13"/>
      <c r="E113" s="245" t="s">
        <v>303</v>
      </c>
      <c r="F113" s="245"/>
      <c r="G113" s="245"/>
      <c r="H113" s="246"/>
      <c r="I113" s="62"/>
      <c r="J113" s="160"/>
      <c r="K113" s="161"/>
      <c r="L113" s="161"/>
      <c r="M113" s="106"/>
      <c r="N113" s="107" t="s">
        <v>450</v>
      </c>
      <c r="O113" s="90" t="str">
        <f t="shared" si="16"/>
        <v/>
      </c>
      <c r="P113" s="90"/>
      <c r="Q113" s="112"/>
      <c r="R113" s="90"/>
      <c r="S113" s="112"/>
      <c r="T113" s="90"/>
      <c r="U113" s="112"/>
      <c r="V113" s="168" t="str">
        <f t="shared" si="11"/>
        <v>.</v>
      </c>
      <c r="W113" s="92"/>
      <c r="X113" s="154"/>
      <c r="Y113" s="94"/>
      <c r="Z113" s="94"/>
      <c r="AA113" s="95"/>
      <c r="AB113" s="180"/>
      <c r="AC113" s="181"/>
      <c r="AD113" s="98"/>
      <c r="AE113" s="98"/>
      <c r="AF113" s="96" t="str">
        <f t="shared" si="12"/>
        <v/>
      </c>
      <c r="AG113" s="97"/>
      <c r="AH113" s="98"/>
      <c r="AI113" s="97"/>
      <c r="AJ113" s="98"/>
      <c r="AK113" s="97" t="str">
        <f t="shared" si="13"/>
        <v/>
      </c>
      <c r="AL113" s="98"/>
      <c r="AM113" s="98"/>
      <c r="AN113" s="98"/>
      <c r="AO113" s="97"/>
      <c r="AP113" s="98" t="str">
        <f t="shared" si="14"/>
        <v>.</v>
      </c>
      <c r="AQ113" s="99"/>
      <c r="AR113" s="74"/>
      <c r="AS113" s="116"/>
      <c r="AT113" s="85"/>
      <c r="AU113" s="85"/>
      <c r="AV113" s="86"/>
    </row>
    <row r="114" spans="1:48" ht="57" customHeight="1" x14ac:dyDescent="0.25">
      <c r="A114" s="76" t="str">
        <f>MID(E114,FIND("(Q",E114)+1,6)</f>
        <v>Q4.6.2</v>
      </c>
      <c r="B114" s="76" t="s">
        <v>25</v>
      </c>
      <c r="C114" s="76" t="s">
        <v>63</v>
      </c>
      <c r="D114" s="13"/>
      <c r="E114" s="239" t="s">
        <v>446</v>
      </c>
      <c r="F114" s="239"/>
      <c r="G114" s="239"/>
      <c r="H114" s="244"/>
      <c r="I114" s="193" t="s">
        <v>226</v>
      </c>
      <c r="J114" s="160"/>
      <c r="K114" s="161"/>
      <c r="L114" s="161"/>
      <c r="M114" s="106"/>
      <c r="N114" s="170" t="s">
        <v>253</v>
      </c>
      <c r="O114" s="90" t="s">
        <v>348</v>
      </c>
      <c r="P114" s="90"/>
      <c r="Q114" s="112"/>
      <c r="R114" s="90"/>
      <c r="S114" s="112"/>
      <c r="T114" s="90"/>
      <c r="U114" s="112"/>
      <c r="V114" s="168" t="str">
        <f t="shared" si="11"/>
        <v>yes, required for all interest groups</v>
      </c>
      <c r="W114" s="92"/>
      <c r="X114" s="154"/>
      <c r="Y114" s="94"/>
      <c r="Z114" s="94"/>
      <c r="AA114" s="95"/>
      <c r="AB114" s="180"/>
      <c r="AC114" s="181"/>
      <c r="AD114" s="98"/>
      <c r="AE114" s="98"/>
      <c r="AF114" s="96" t="str">
        <f t="shared" si="12"/>
        <v/>
      </c>
      <c r="AG114" s="97"/>
      <c r="AH114" s="98"/>
      <c r="AI114" s="97"/>
      <c r="AJ114" s="98"/>
      <c r="AK114" s="97" t="str">
        <f t="shared" si="13"/>
        <v/>
      </c>
      <c r="AL114" s="98"/>
      <c r="AM114" s="98"/>
      <c r="AN114" s="98"/>
      <c r="AO114" s="97"/>
      <c r="AP114" s="98" t="str">
        <f t="shared" si="14"/>
        <v>.</v>
      </c>
      <c r="AQ114" s="99"/>
      <c r="AR114" s="74"/>
      <c r="AS114" s="116"/>
      <c r="AT114" s="85"/>
      <c r="AU114" s="85"/>
      <c r="AV114" s="86"/>
    </row>
    <row r="115" spans="1:48" ht="33" customHeight="1" x14ac:dyDescent="0.25">
      <c r="A115" s="76" t="str">
        <f>MID(F115,FIND("(Q",F115)+1,7)</f>
        <v>Q4.6.2a</v>
      </c>
      <c r="B115" s="109" t="s">
        <v>23</v>
      </c>
      <c r="C115" s="76" t="s">
        <v>121</v>
      </c>
      <c r="D115" s="13"/>
      <c r="E115" s="192"/>
      <c r="F115" s="239" t="s">
        <v>227</v>
      </c>
      <c r="G115" s="239"/>
      <c r="H115" s="244"/>
      <c r="I115" s="193"/>
      <c r="J115" s="160"/>
      <c r="K115" s="161"/>
      <c r="L115" s="161"/>
      <c r="M115" s="106"/>
      <c r="N115" s="107" t="s">
        <v>1</v>
      </c>
      <c r="O115" s="90" t="str">
        <f t="shared" si="16"/>
        <v/>
      </c>
      <c r="P115" s="90"/>
      <c r="Q115" s="112"/>
      <c r="R115" s="90"/>
      <c r="S115" s="112"/>
      <c r="T115" s="90"/>
      <c r="U115" s="112"/>
      <c r="V115" s="168" t="str">
        <f t="shared" si="11"/>
        <v>no</v>
      </c>
      <c r="W115" s="92"/>
      <c r="X115" s="154"/>
      <c r="Y115" s="94"/>
      <c r="Z115" s="94"/>
      <c r="AA115" s="95"/>
      <c r="AB115" s="180"/>
      <c r="AC115" s="181"/>
      <c r="AD115" s="98"/>
      <c r="AE115" s="98"/>
      <c r="AF115" s="96" t="str">
        <f t="shared" si="12"/>
        <v/>
      </c>
      <c r="AG115" s="97"/>
      <c r="AH115" s="98"/>
      <c r="AI115" s="97"/>
      <c r="AJ115" s="98"/>
      <c r="AK115" s="97" t="str">
        <f t="shared" si="13"/>
        <v/>
      </c>
      <c r="AL115" s="98"/>
      <c r="AM115" s="98"/>
      <c r="AN115" s="98"/>
      <c r="AO115" s="97"/>
      <c r="AP115" s="98" t="str">
        <f t="shared" si="14"/>
        <v>.</v>
      </c>
      <c r="AQ115" s="99"/>
      <c r="AR115" s="74"/>
      <c r="AS115" s="116"/>
      <c r="AT115" s="85"/>
      <c r="AU115" s="85"/>
      <c r="AV115" s="86"/>
    </row>
    <row r="116" spans="1:48" ht="24.65" customHeight="1" x14ac:dyDescent="0.25">
      <c r="A116" s="76" t="str">
        <f>MID(E116,FIND("(Q",E116)+1,8)</f>
        <v>Q4a.6.2b</v>
      </c>
      <c r="B116" s="76" t="s">
        <v>27</v>
      </c>
      <c r="C116" s="76" t="s">
        <v>122</v>
      </c>
      <c r="D116" s="13"/>
      <c r="E116" s="245" t="s">
        <v>304</v>
      </c>
      <c r="F116" s="245"/>
      <c r="G116" s="245"/>
      <c r="H116" s="246"/>
      <c r="I116" s="62"/>
      <c r="J116" s="160"/>
      <c r="K116" s="161"/>
      <c r="L116" s="161"/>
      <c r="M116" s="106"/>
      <c r="N116" s="107" t="s">
        <v>450</v>
      </c>
      <c r="O116" s="90" t="str">
        <f t="shared" si="16"/>
        <v/>
      </c>
      <c r="P116" s="90"/>
      <c r="Q116" s="112"/>
      <c r="R116" s="90"/>
      <c r="S116" s="112"/>
      <c r="T116" s="90"/>
      <c r="U116" s="112"/>
      <c r="V116" s="168" t="str">
        <f t="shared" si="11"/>
        <v>.</v>
      </c>
      <c r="W116" s="92"/>
      <c r="X116" s="154"/>
      <c r="Y116" s="94"/>
      <c r="Z116" s="94"/>
      <c r="AA116" s="95"/>
      <c r="AB116" s="180"/>
      <c r="AC116" s="181"/>
      <c r="AD116" s="98"/>
      <c r="AE116" s="98"/>
      <c r="AF116" s="96" t="str">
        <f t="shared" si="12"/>
        <v/>
      </c>
      <c r="AG116" s="97"/>
      <c r="AH116" s="98"/>
      <c r="AI116" s="97"/>
      <c r="AJ116" s="98"/>
      <c r="AK116" s="97" t="str">
        <f t="shared" si="13"/>
        <v/>
      </c>
      <c r="AL116" s="98"/>
      <c r="AM116" s="98"/>
      <c r="AN116" s="98"/>
      <c r="AO116" s="97"/>
      <c r="AP116" s="98" t="str">
        <f t="shared" si="14"/>
        <v>.</v>
      </c>
      <c r="AQ116" s="99"/>
      <c r="AR116" s="74"/>
      <c r="AS116" s="116"/>
      <c r="AT116" s="85"/>
      <c r="AU116" s="85"/>
      <c r="AV116" s="86"/>
    </row>
    <row r="117" spans="1:48" ht="126" customHeight="1" x14ac:dyDescent="0.25">
      <c r="A117" s="76" t="str">
        <f>MID(E117,FIND("(Q",E117)+1,6)</f>
        <v>Q4.6.3</v>
      </c>
      <c r="B117" s="76" t="s">
        <v>25</v>
      </c>
      <c r="C117" s="76" t="s">
        <v>123</v>
      </c>
      <c r="D117" s="13"/>
      <c r="E117" s="239" t="s">
        <v>228</v>
      </c>
      <c r="F117" s="239"/>
      <c r="G117" s="239"/>
      <c r="H117" s="244"/>
      <c r="I117" s="205" t="s">
        <v>445</v>
      </c>
      <c r="J117" s="160"/>
      <c r="K117" s="161"/>
      <c r="L117" s="161"/>
      <c r="M117" s="106"/>
      <c r="N117" s="107" t="s">
        <v>1</v>
      </c>
      <c r="O117" s="90" t="s">
        <v>348</v>
      </c>
      <c r="P117" s="90"/>
      <c r="Q117" s="112"/>
      <c r="R117" s="90"/>
      <c r="S117" s="112"/>
      <c r="T117" s="90"/>
      <c r="U117" s="112"/>
      <c r="V117" s="168" t="str">
        <f t="shared" si="11"/>
        <v>no</v>
      </c>
      <c r="W117" s="92"/>
      <c r="X117" s="154"/>
      <c r="Y117" s="94"/>
      <c r="Z117" s="94"/>
      <c r="AA117" s="95"/>
      <c r="AB117" s="180"/>
      <c r="AC117" s="181"/>
      <c r="AD117" s="98"/>
      <c r="AE117" s="98"/>
      <c r="AF117" s="96" t="str">
        <f t="shared" si="12"/>
        <v/>
      </c>
      <c r="AG117" s="97"/>
      <c r="AH117" s="98"/>
      <c r="AI117" s="97"/>
      <c r="AJ117" s="98"/>
      <c r="AK117" s="97" t="str">
        <f t="shared" si="13"/>
        <v/>
      </c>
      <c r="AL117" s="98"/>
      <c r="AM117" s="98"/>
      <c r="AN117" s="98"/>
      <c r="AO117" s="97"/>
      <c r="AP117" s="98" t="str">
        <f t="shared" si="14"/>
        <v>.</v>
      </c>
      <c r="AQ117" s="99"/>
      <c r="AR117" s="74"/>
      <c r="AS117" s="116"/>
      <c r="AT117" s="85"/>
      <c r="AU117" s="85"/>
      <c r="AV117" s="86"/>
    </row>
    <row r="118" spans="1:48" ht="120.75" customHeight="1" x14ac:dyDescent="0.25">
      <c r="A118" s="76" t="str">
        <f>MID(E118,FIND("(Q",E118)+1,7)</f>
        <v>Q4.6.3a</v>
      </c>
      <c r="B118" s="76" t="s">
        <v>27</v>
      </c>
      <c r="C118" s="76" t="s">
        <v>124</v>
      </c>
      <c r="D118" s="13"/>
      <c r="E118" s="245" t="s">
        <v>229</v>
      </c>
      <c r="F118" s="245"/>
      <c r="G118" s="245"/>
      <c r="H118" s="246"/>
      <c r="I118" s="205"/>
      <c r="J118" s="160"/>
      <c r="K118" s="161"/>
      <c r="L118" s="161"/>
      <c r="M118" s="106"/>
      <c r="N118" s="107" t="s">
        <v>450</v>
      </c>
      <c r="O118" s="90" t="str">
        <f t="shared" si="16"/>
        <v/>
      </c>
      <c r="P118" s="90"/>
      <c r="Q118" s="112"/>
      <c r="R118" s="90"/>
      <c r="S118" s="112"/>
      <c r="T118" s="90"/>
      <c r="U118" s="112"/>
      <c r="V118" s="168" t="str">
        <f t="shared" si="11"/>
        <v>.</v>
      </c>
      <c r="W118" s="92"/>
      <c r="X118" s="154"/>
      <c r="Y118" s="94"/>
      <c r="Z118" s="94"/>
      <c r="AA118" s="95"/>
      <c r="AB118" s="180"/>
      <c r="AC118" s="181"/>
      <c r="AD118" s="98"/>
      <c r="AE118" s="98"/>
      <c r="AF118" s="96" t="str">
        <f t="shared" si="12"/>
        <v/>
      </c>
      <c r="AG118" s="97"/>
      <c r="AH118" s="98"/>
      <c r="AI118" s="97"/>
      <c r="AJ118" s="98"/>
      <c r="AK118" s="97" t="str">
        <f t="shared" si="13"/>
        <v/>
      </c>
      <c r="AL118" s="98"/>
      <c r="AM118" s="98"/>
      <c r="AN118" s="98"/>
      <c r="AO118" s="97"/>
      <c r="AP118" s="98" t="str">
        <f t="shared" si="14"/>
        <v>.</v>
      </c>
      <c r="AQ118" s="99"/>
      <c r="AR118" s="74"/>
      <c r="AS118" s="116"/>
      <c r="AT118" s="85"/>
      <c r="AU118" s="85"/>
      <c r="AV118" s="86"/>
    </row>
    <row r="119" spans="1:48" ht="103.5" customHeight="1" x14ac:dyDescent="0.25">
      <c r="A119" s="76" t="str">
        <f>MID(E119,FIND("(Q",E119)+1,6)</f>
        <v>Q4.6.4</v>
      </c>
      <c r="B119" s="76" t="s">
        <v>23</v>
      </c>
      <c r="C119" s="76" t="s">
        <v>125</v>
      </c>
      <c r="D119" s="13"/>
      <c r="E119" s="239" t="s">
        <v>230</v>
      </c>
      <c r="F119" s="239"/>
      <c r="G119" s="239"/>
      <c r="H119" s="244"/>
      <c r="I119" s="193" t="s">
        <v>320</v>
      </c>
      <c r="J119" s="160"/>
      <c r="K119" s="161"/>
      <c r="L119" s="161"/>
      <c r="M119" s="106"/>
      <c r="N119" s="107" t="s">
        <v>1</v>
      </c>
      <c r="O119" s="90" t="str">
        <f t="shared" si="16"/>
        <v/>
      </c>
      <c r="P119" s="90"/>
      <c r="Q119" s="112"/>
      <c r="R119" s="90"/>
      <c r="S119" s="112"/>
      <c r="T119" s="90"/>
      <c r="U119" s="112"/>
      <c r="V119" s="168" t="str">
        <f t="shared" si="11"/>
        <v>no</v>
      </c>
      <c r="W119" s="92"/>
      <c r="X119" s="154"/>
      <c r="Y119" s="94"/>
      <c r="Z119" s="94"/>
      <c r="AA119" s="95"/>
      <c r="AB119" s="180"/>
      <c r="AC119" s="181"/>
      <c r="AD119" s="98"/>
      <c r="AE119" s="98"/>
      <c r="AF119" s="96" t="str">
        <f t="shared" si="12"/>
        <v/>
      </c>
      <c r="AG119" s="97"/>
      <c r="AH119" s="98"/>
      <c r="AI119" s="97"/>
      <c r="AJ119" s="98"/>
      <c r="AK119" s="97" t="str">
        <f t="shared" si="13"/>
        <v/>
      </c>
      <c r="AL119" s="98"/>
      <c r="AM119" s="98"/>
      <c r="AN119" s="98"/>
      <c r="AO119" s="97"/>
      <c r="AP119" s="98" t="str">
        <f t="shared" si="14"/>
        <v>.</v>
      </c>
      <c r="AQ119" s="99"/>
      <c r="AR119" s="74"/>
      <c r="AS119" s="116"/>
      <c r="AT119" s="85"/>
      <c r="AU119" s="85"/>
      <c r="AV119" s="86"/>
    </row>
    <row r="120" spans="1:48" ht="34.5" customHeight="1" x14ac:dyDescent="0.25">
      <c r="A120" s="76" t="str">
        <f>MID(E120,FIND("(Q",E120)+1,7)</f>
        <v>Q4.6.4a</v>
      </c>
      <c r="B120" s="76" t="s">
        <v>27</v>
      </c>
      <c r="C120" s="76" t="s">
        <v>126</v>
      </c>
      <c r="D120" s="13"/>
      <c r="E120" s="245" t="s">
        <v>231</v>
      </c>
      <c r="F120" s="245"/>
      <c r="G120" s="245"/>
      <c r="H120" s="246"/>
      <c r="I120" s="193"/>
      <c r="J120" s="160"/>
      <c r="K120" s="161"/>
      <c r="L120" s="161"/>
      <c r="M120" s="106"/>
      <c r="N120" s="107" t="s">
        <v>450</v>
      </c>
      <c r="O120" s="90" t="str">
        <f t="shared" si="16"/>
        <v/>
      </c>
      <c r="P120" s="90"/>
      <c r="Q120" s="112"/>
      <c r="R120" s="90"/>
      <c r="S120" s="112"/>
      <c r="T120" s="90"/>
      <c r="U120" s="112"/>
      <c r="V120" s="168" t="str">
        <f t="shared" si="11"/>
        <v>.</v>
      </c>
      <c r="W120" s="92"/>
      <c r="X120" s="154"/>
      <c r="Y120" s="94"/>
      <c r="Z120" s="94"/>
      <c r="AA120" s="95"/>
      <c r="AB120" s="180"/>
      <c r="AC120" s="181"/>
      <c r="AD120" s="98"/>
      <c r="AE120" s="98"/>
      <c r="AF120" s="96" t="str">
        <f t="shared" si="12"/>
        <v/>
      </c>
      <c r="AG120" s="97"/>
      <c r="AH120" s="98"/>
      <c r="AI120" s="97"/>
      <c r="AJ120" s="98"/>
      <c r="AK120" s="97" t="str">
        <f t="shared" si="13"/>
        <v/>
      </c>
      <c r="AL120" s="98"/>
      <c r="AM120" s="98"/>
      <c r="AN120" s="98"/>
      <c r="AO120" s="97"/>
      <c r="AP120" s="98" t="str">
        <f t="shared" si="14"/>
        <v>.</v>
      </c>
      <c r="AQ120" s="99"/>
      <c r="AR120" s="74"/>
      <c r="AS120" s="116"/>
      <c r="AT120" s="85"/>
      <c r="AU120" s="85"/>
      <c r="AV120" s="86"/>
    </row>
    <row r="121" spans="1:48" ht="48" customHeight="1" x14ac:dyDescent="0.25">
      <c r="A121" s="76" t="str">
        <f>MID(E121,FIND("(Q",E121)+1,6)</f>
        <v>Q4.6.5</v>
      </c>
      <c r="B121" s="76" t="s">
        <v>23</v>
      </c>
      <c r="C121" s="76" t="s">
        <v>127</v>
      </c>
      <c r="D121" s="13"/>
      <c r="E121" s="239" t="s">
        <v>232</v>
      </c>
      <c r="F121" s="239"/>
      <c r="G121" s="239"/>
      <c r="H121" s="244"/>
      <c r="I121" s="193" t="s">
        <v>319</v>
      </c>
      <c r="J121" s="160"/>
      <c r="K121" s="161"/>
      <c r="L121" s="161"/>
      <c r="M121" s="106"/>
      <c r="N121" s="107" t="s">
        <v>1</v>
      </c>
      <c r="O121" s="90" t="str">
        <f t="shared" si="16"/>
        <v/>
      </c>
      <c r="P121" s="90"/>
      <c r="Q121" s="112"/>
      <c r="R121" s="90"/>
      <c r="S121" s="112"/>
      <c r="T121" s="90"/>
      <c r="U121" s="112"/>
      <c r="V121" s="168" t="str">
        <f t="shared" si="11"/>
        <v>no</v>
      </c>
      <c r="W121" s="92"/>
      <c r="X121" s="154"/>
      <c r="Y121" s="94"/>
      <c r="Z121" s="94"/>
      <c r="AA121" s="95"/>
      <c r="AB121" s="180"/>
      <c r="AC121" s="181"/>
      <c r="AD121" s="98"/>
      <c r="AE121" s="98"/>
      <c r="AF121" s="96" t="str">
        <f t="shared" si="12"/>
        <v/>
      </c>
      <c r="AG121" s="97"/>
      <c r="AH121" s="98"/>
      <c r="AI121" s="97"/>
      <c r="AJ121" s="98"/>
      <c r="AK121" s="97" t="str">
        <f t="shared" si="13"/>
        <v/>
      </c>
      <c r="AL121" s="98"/>
      <c r="AM121" s="98"/>
      <c r="AN121" s="98"/>
      <c r="AO121" s="97"/>
      <c r="AP121" s="98" t="str">
        <f t="shared" si="14"/>
        <v>.</v>
      </c>
      <c r="AQ121" s="99"/>
      <c r="AR121" s="74"/>
      <c r="AS121" s="116"/>
      <c r="AT121" s="85"/>
      <c r="AU121" s="85"/>
      <c r="AV121" s="86"/>
    </row>
    <row r="122" spans="1:48" ht="32.15" customHeight="1" x14ac:dyDescent="0.25">
      <c r="A122" s="76" t="str">
        <f>MID(E122,FIND("(Q",E122)+1,7)</f>
        <v>Q4.6.5a</v>
      </c>
      <c r="B122" s="76" t="s">
        <v>27</v>
      </c>
      <c r="C122" s="76" t="s">
        <v>128</v>
      </c>
      <c r="D122" s="13"/>
      <c r="E122" s="245" t="s">
        <v>233</v>
      </c>
      <c r="F122" s="245"/>
      <c r="G122" s="245"/>
      <c r="H122" s="246"/>
      <c r="I122" s="171"/>
      <c r="J122" s="160"/>
      <c r="K122" s="161"/>
      <c r="L122" s="161"/>
      <c r="M122" s="106"/>
      <c r="N122" s="107" t="s">
        <v>450</v>
      </c>
      <c r="O122" s="90" t="str">
        <f t="shared" si="16"/>
        <v/>
      </c>
      <c r="P122" s="90"/>
      <c r="Q122" s="112"/>
      <c r="R122" s="90"/>
      <c r="S122" s="112"/>
      <c r="T122" s="90"/>
      <c r="U122" s="112"/>
      <c r="V122" s="168" t="str">
        <f t="shared" si="11"/>
        <v>.</v>
      </c>
      <c r="W122" s="92"/>
      <c r="X122" s="154"/>
      <c r="Y122" s="94"/>
      <c r="Z122" s="94"/>
      <c r="AA122" s="95"/>
      <c r="AB122" s="180"/>
      <c r="AC122" s="181"/>
      <c r="AD122" s="98"/>
      <c r="AE122" s="98"/>
      <c r="AF122" s="96" t="str">
        <f t="shared" si="12"/>
        <v/>
      </c>
      <c r="AG122" s="97"/>
      <c r="AH122" s="98"/>
      <c r="AI122" s="97"/>
      <c r="AJ122" s="98"/>
      <c r="AK122" s="97" t="str">
        <f t="shared" si="13"/>
        <v/>
      </c>
      <c r="AL122" s="98"/>
      <c r="AM122" s="98"/>
      <c r="AN122" s="98"/>
      <c r="AO122" s="97"/>
      <c r="AP122" s="98" t="str">
        <f t="shared" si="14"/>
        <v>.</v>
      </c>
      <c r="AQ122" s="99"/>
      <c r="AR122" s="74"/>
      <c r="AS122" s="116"/>
      <c r="AT122" s="85"/>
      <c r="AU122" s="85"/>
      <c r="AV122" s="86"/>
    </row>
    <row r="123" spans="1:48" ht="30.75" customHeight="1" x14ac:dyDescent="0.25">
      <c r="A123" s="78"/>
      <c r="C123" s="78"/>
      <c r="D123" s="13"/>
      <c r="E123" s="239" t="s">
        <v>236</v>
      </c>
      <c r="F123" s="239"/>
      <c r="G123" s="239"/>
      <c r="H123" s="244"/>
      <c r="I123" s="205" t="s">
        <v>312</v>
      </c>
      <c r="J123" s="160"/>
      <c r="K123" s="161"/>
      <c r="L123" s="161"/>
      <c r="M123" s="106"/>
      <c r="N123" s="93"/>
      <c r="O123" s="94"/>
      <c r="P123" s="94"/>
      <c r="Q123" s="94"/>
      <c r="R123" s="94"/>
      <c r="S123" s="94"/>
      <c r="T123" s="94"/>
      <c r="U123" s="94"/>
      <c r="V123" s="94"/>
      <c r="W123" s="115"/>
      <c r="X123" s="154"/>
      <c r="Y123" s="94"/>
      <c r="Z123" s="94"/>
      <c r="AA123" s="95"/>
      <c r="AB123" s="184"/>
      <c r="AC123" s="185"/>
      <c r="AD123" s="104"/>
      <c r="AE123" s="104"/>
      <c r="AF123" s="104"/>
      <c r="AG123" s="111"/>
      <c r="AH123" s="104"/>
      <c r="AI123" s="111"/>
      <c r="AJ123" s="104"/>
      <c r="AK123" s="111"/>
      <c r="AL123" s="104"/>
      <c r="AM123" s="104"/>
      <c r="AN123" s="104"/>
      <c r="AO123" s="111"/>
      <c r="AP123" s="104"/>
      <c r="AQ123" s="105"/>
      <c r="AR123" s="74"/>
      <c r="AS123" s="116"/>
      <c r="AT123" s="85"/>
      <c r="AU123" s="85"/>
      <c r="AV123" s="86"/>
    </row>
    <row r="124" spans="1:48" ht="66.650000000000006" customHeight="1" x14ac:dyDescent="0.25">
      <c r="A124" s="76" t="str">
        <f>MID(E123,FIND("(Q",E123)+1,6)&amp;"_i"</f>
        <v>Q4.6.6_i</v>
      </c>
      <c r="B124" s="76" t="s">
        <v>23</v>
      </c>
      <c r="C124" s="76" t="s">
        <v>129</v>
      </c>
      <c r="D124" s="13"/>
      <c r="E124" s="38"/>
      <c r="F124" s="256" t="s">
        <v>16</v>
      </c>
      <c r="G124" s="256"/>
      <c r="H124" s="257"/>
      <c r="I124" s="205"/>
      <c r="J124" s="160"/>
      <c r="K124" s="161"/>
      <c r="L124" s="161"/>
      <c r="M124" s="106"/>
      <c r="N124" s="107" t="s">
        <v>2</v>
      </c>
      <c r="O124" s="90" t="s">
        <v>349</v>
      </c>
      <c r="P124" s="90"/>
      <c r="Q124" s="112"/>
      <c r="R124" s="90"/>
      <c r="S124" s="112"/>
      <c r="T124" s="90"/>
      <c r="U124" s="112"/>
      <c r="V124" s="168" t="str">
        <f t="shared" si="11"/>
        <v>yes</v>
      </c>
      <c r="W124" s="92"/>
      <c r="X124" s="154"/>
      <c r="Y124" s="94"/>
      <c r="Z124" s="94"/>
      <c r="AA124" s="95"/>
      <c r="AB124" s="180"/>
      <c r="AC124" s="181"/>
      <c r="AD124" s="98"/>
      <c r="AE124" s="98"/>
      <c r="AF124" s="96" t="str">
        <f t="shared" si="12"/>
        <v/>
      </c>
      <c r="AG124" s="97"/>
      <c r="AH124" s="98"/>
      <c r="AI124" s="97"/>
      <c r="AJ124" s="98"/>
      <c r="AK124" s="97" t="str">
        <f t="shared" si="13"/>
        <v/>
      </c>
      <c r="AL124" s="98"/>
      <c r="AM124" s="98"/>
      <c r="AN124" s="98"/>
      <c r="AO124" s="97"/>
      <c r="AP124" s="98" t="str">
        <f t="shared" si="14"/>
        <v>.</v>
      </c>
      <c r="AQ124" s="99"/>
      <c r="AR124" s="74"/>
      <c r="AS124" s="116"/>
      <c r="AT124" s="85"/>
      <c r="AU124" s="85"/>
      <c r="AV124" s="86"/>
    </row>
    <row r="125" spans="1:48" ht="52.5" customHeight="1" x14ac:dyDescent="0.25">
      <c r="A125" s="76" t="str">
        <f>MID(E123,FIND("(Q",E123)+1,6)&amp;"_ii"</f>
        <v>Q4.6.6_ii</v>
      </c>
      <c r="B125" s="76" t="s">
        <v>23</v>
      </c>
      <c r="C125" s="76" t="s">
        <v>130</v>
      </c>
      <c r="D125" s="13"/>
      <c r="E125" s="38"/>
      <c r="F125" s="256" t="s">
        <v>17</v>
      </c>
      <c r="G125" s="256"/>
      <c r="H125" s="257"/>
      <c r="I125" s="205"/>
      <c r="J125" s="160"/>
      <c r="K125" s="161"/>
      <c r="L125" s="161"/>
      <c r="M125" s="106"/>
      <c r="N125" s="107" t="s">
        <v>2</v>
      </c>
      <c r="O125" s="90" t="s">
        <v>313</v>
      </c>
      <c r="P125" s="90"/>
      <c r="Q125" s="112"/>
      <c r="R125" s="90"/>
      <c r="S125" s="112"/>
      <c r="T125" s="90"/>
      <c r="U125" s="112"/>
      <c r="V125" s="168" t="str">
        <f t="shared" si="11"/>
        <v>yes</v>
      </c>
      <c r="W125" s="92"/>
      <c r="X125" s="154"/>
      <c r="Y125" s="94"/>
      <c r="Z125" s="94"/>
      <c r="AA125" s="95"/>
      <c r="AB125" s="180"/>
      <c r="AC125" s="181"/>
      <c r="AD125" s="98"/>
      <c r="AE125" s="98"/>
      <c r="AF125" s="96" t="str">
        <f t="shared" si="12"/>
        <v/>
      </c>
      <c r="AG125" s="97"/>
      <c r="AH125" s="98"/>
      <c r="AI125" s="97"/>
      <c r="AJ125" s="98"/>
      <c r="AK125" s="97" t="str">
        <f t="shared" si="13"/>
        <v/>
      </c>
      <c r="AL125" s="98"/>
      <c r="AM125" s="98"/>
      <c r="AN125" s="98"/>
      <c r="AO125" s="97"/>
      <c r="AP125" s="98" t="str">
        <f t="shared" si="14"/>
        <v>.</v>
      </c>
      <c r="AQ125" s="99"/>
      <c r="AR125" s="74"/>
      <c r="AS125" s="116"/>
      <c r="AT125" s="85"/>
      <c r="AU125" s="85"/>
      <c r="AV125" s="86"/>
    </row>
    <row r="126" spans="1:48" ht="52.5" customHeight="1" x14ac:dyDescent="0.25">
      <c r="A126" s="76" t="str">
        <f>MID(E123,FIND("(Q",E123)+1,6)&amp;"_iii"</f>
        <v>Q4.6.6_iii</v>
      </c>
      <c r="B126" s="76" t="s">
        <v>23</v>
      </c>
      <c r="C126" s="76" t="s">
        <v>131</v>
      </c>
      <c r="D126" s="13"/>
      <c r="E126" s="38"/>
      <c r="F126" s="256" t="s">
        <v>18</v>
      </c>
      <c r="G126" s="256"/>
      <c r="H126" s="257"/>
      <c r="I126" s="205"/>
      <c r="J126" s="160"/>
      <c r="K126" s="161"/>
      <c r="L126" s="161"/>
      <c r="M126" s="106"/>
      <c r="N126" s="107" t="s">
        <v>2</v>
      </c>
      <c r="O126" s="90" t="s">
        <v>313</v>
      </c>
      <c r="P126" s="90"/>
      <c r="Q126" s="112"/>
      <c r="R126" s="90"/>
      <c r="S126" s="112"/>
      <c r="T126" s="90"/>
      <c r="U126" s="112"/>
      <c r="V126" s="168" t="str">
        <f t="shared" si="11"/>
        <v>yes</v>
      </c>
      <c r="W126" s="92"/>
      <c r="X126" s="154"/>
      <c r="Y126" s="94"/>
      <c r="Z126" s="94"/>
      <c r="AA126" s="95"/>
      <c r="AB126" s="180"/>
      <c r="AC126" s="181"/>
      <c r="AD126" s="98"/>
      <c r="AE126" s="98"/>
      <c r="AF126" s="96" t="str">
        <f t="shared" si="12"/>
        <v/>
      </c>
      <c r="AG126" s="97"/>
      <c r="AH126" s="98"/>
      <c r="AI126" s="97"/>
      <c r="AJ126" s="98"/>
      <c r="AK126" s="97" t="str">
        <f t="shared" si="13"/>
        <v/>
      </c>
      <c r="AL126" s="98"/>
      <c r="AM126" s="98"/>
      <c r="AN126" s="98"/>
      <c r="AO126" s="97"/>
      <c r="AP126" s="98" t="str">
        <f t="shared" si="14"/>
        <v>.</v>
      </c>
      <c r="AQ126" s="99"/>
      <c r="AR126" s="74"/>
      <c r="AS126" s="116"/>
      <c r="AT126" s="85"/>
      <c r="AU126" s="85"/>
      <c r="AV126" s="86"/>
    </row>
    <row r="127" spans="1:48" ht="52.5" customHeight="1" x14ac:dyDescent="0.25">
      <c r="A127" s="76" t="str">
        <f>MID(E123,FIND("(Q",E123)+1,6)&amp;"_iv"</f>
        <v>Q4.6.6_iv</v>
      </c>
      <c r="B127" s="76" t="s">
        <v>23</v>
      </c>
      <c r="C127" s="76" t="s">
        <v>132</v>
      </c>
      <c r="D127" s="13"/>
      <c r="E127" s="38"/>
      <c r="F127" s="256" t="s">
        <v>19</v>
      </c>
      <c r="G127" s="256"/>
      <c r="H127" s="257"/>
      <c r="I127" s="205"/>
      <c r="J127" s="160"/>
      <c r="K127" s="161"/>
      <c r="L127" s="161"/>
      <c r="M127" s="106"/>
      <c r="N127" s="107" t="s">
        <v>2</v>
      </c>
      <c r="O127" s="90" t="s">
        <v>313</v>
      </c>
      <c r="P127" s="90"/>
      <c r="Q127" s="112"/>
      <c r="R127" s="90"/>
      <c r="S127" s="112"/>
      <c r="T127" s="90"/>
      <c r="U127" s="112"/>
      <c r="V127" s="168" t="str">
        <f t="shared" si="11"/>
        <v>yes</v>
      </c>
      <c r="W127" s="92"/>
      <c r="X127" s="154"/>
      <c r="Y127" s="94"/>
      <c r="Z127" s="94"/>
      <c r="AA127" s="95"/>
      <c r="AB127" s="180"/>
      <c r="AC127" s="181"/>
      <c r="AD127" s="98"/>
      <c r="AE127" s="98"/>
      <c r="AF127" s="96" t="str">
        <f t="shared" si="12"/>
        <v/>
      </c>
      <c r="AG127" s="97"/>
      <c r="AH127" s="98"/>
      <c r="AI127" s="97"/>
      <c r="AJ127" s="98"/>
      <c r="AK127" s="97" t="str">
        <f t="shared" si="13"/>
        <v/>
      </c>
      <c r="AL127" s="98"/>
      <c r="AM127" s="98"/>
      <c r="AN127" s="98"/>
      <c r="AO127" s="97"/>
      <c r="AP127" s="98" t="str">
        <f t="shared" si="14"/>
        <v>.</v>
      </c>
      <c r="AQ127" s="99"/>
      <c r="AR127" s="74"/>
      <c r="AS127" s="116"/>
      <c r="AT127" s="85"/>
      <c r="AU127" s="85"/>
      <c r="AV127" s="86"/>
    </row>
    <row r="128" spans="1:48" ht="80.25" customHeight="1" x14ac:dyDescent="0.25">
      <c r="A128" s="76" t="str">
        <f>MID(E128,FIND("(Q",E128)+1,7)</f>
        <v>Q4.6.6a</v>
      </c>
      <c r="B128" s="76" t="s">
        <v>27</v>
      </c>
      <c r="C128" s="76" t="s">
        <v>133</v>
      </c>
      <c r="D128" s="13"/>
      <c r="E128" s="245" t="s">
        <v>257</v>
      </c>
      <c r="F128" s="245"/>
      <c r="G128" s="245"/>
      <c r="H128" s="246"/>
      <c r="I128" s="193"/>
      <c r="J128" s="160"/>
      <c r="K128" s="161"/>
      <c r="L128" s="161"/>
      <c r="M128" s="106"/>
      <c r="N128" s="107" t="s">
        <v>450</v>
      </c>
      <c r="O128" s="90" t="str">
        <f t="shared" ref="O128" si="17">IF(OR(B128="NI",B128="N"),"New question introduced in 2023 - Please answer this question for the year of the previous update as well",IF(B128="EC","We made modest changes to the question. Please take extra care when validating responses for the year of the previous update",""))</f>
        <v/>
      </c>
      <c r="P128" s="90"/>
      <c r="Q128" s="112"/>
      <c r="R128" s="90"/>
      <c r="S128" s="112"/>
      <c r="T128" s="90"/>
      <c r="U128" s="112"/>
      <c r="V128" s="168" t="str">
        <f t="shared" si="11"/>
        <v>.</v>
      </c>
      <c r="W128" s="92"/>
      <c r="X128" s="154"/>
      <c r="Y128" s="94"/>
      <c r="Z128" s="94"/>
      <c r="AA128" s="95"/>
      <c r="AB128" s="180"/>
      <c r="AC128" s="181"/>
      <c r="AD128" s="98"/>
      <c r="AE128" s="98"/>
      <c r="AF128" s="96" t="str">
        <f t="shared" si="12"/>
        <v/>
      </c>
      <c r="AG128" s="97"/>
      <c r="AH128" s="98"/>
      <c r="AI128" s="97"/>
      <c r="AJ128" s="98"/>
      <c r="AK128" s="97" t="str">
        <f t="shared" si="13"/>
        <v/>
      </c>
      <c r="AL128" s="98"/>
      <c r="AM128" s="98"/>
      <c r="AN128" s="98"/>
      <c r="AO128" s="97"/>
      <c r="AP128" s="98" t="str">
        <f t="shared" si="14"/>
        <v>.</v>
      </c>
      <c r="AQ128" s="99"/>
      <c r="AR128" s="74"/>
      <c r="AS128" s="116"/>
      <c r="AT128" s="85"/>
      <c r="AU128" s="85"/>
      <c r="AV128" s="86"/>
    </row>
    <row r="129" spans="1:48" ht="35.25" customHeight="1" x14ac:dyDescent="0.25">
      <c r="A129" s="78"/>
      <c r="C129" s="78"/>
      <c r="D129" s="13"/>
      <c r="E129" s="239" t="s">
        <v>235</v>
      </c>
      <c r="F129" s="239"/>
      <c r="G129" s="239"/>
      <c r="H129" s="244"/>
      <c r="I129" s="205" t="s">
        <v>314</v>
      </c>
      <c r="J129" s="160"/>
      <c r="K129" s="161"/>
      <c r="L129" s="161"/>
      <c r="M129" s="106"/>
      <c r="N129" s="93"/>
      <c r="O129" s="94"/>
      <c r="P129" s="94"/>
      <c r="Q129" s="94"/>
      <c r="R129" s="94"/>
      <c r="S129" s="94"/>
      <c r="T129" s="94"/>
      <c r="U129" s="94"/>
      <c r="V129" s="94"/>
      <c r="W129" s="115"/>
      <c r="X129" s="154"/>
      <c r="Y129" s="94"/>
      <c r="Z129" s="94"/>
      <c r="AA129" s="95"/>
      <c r="AB129" s="184"/>
      <c r="AC129" s="185"/>
      <c r="AD129" s="104"/>
      <c r="AE129" s="104"/>
      <c r="AF129" s="104"/>
      <c r="AG129" s="111"/>
      <c r="AH129" s="104"/>
      <c r="AI129" s="111"/>
      <c r="AJ129" s="104"/>
      <c r="AK129" s="111"/>
      <c r="AL129" s="104"/>
      <c r="AM129" s="104"/>
      <c r="AN129" s="104"/>
      <c r="AO129" s="111"/>
      <c r="AP129" s="104"/>
      <c r="AQ129" s="105"/>
      <c r="AR129" s="74"/>
      <c r="AS129" s="116"/>
      <c r="AT129" s="85"/>
      <c r="AU129" s="85"/>
      <c r="AV129" s="86"/>
    </row>
    <row r="130" spans="1:48" ht="24" customHeight="1" x14ac:dyDescent="0.25">
      <c r="A130" s="76" t="str">
        <f>MID(E129,FIND("(Q",E129)+1,6)&amp;"_i"</f>
        <v>Q4.6.7_i</v>
      </c>
      <c r="B130" s="76" t="s">
        <v>23</v>
      </c>
      <c r="C130" s="76" t="s">
        <v>134</v>
      </c>
      <c r="D130" s="13"/>
      <c r="E130" s="38"/>
      <c r="F130" s="256" t="s">
        <v>16</v>
      </c>
      <c r="G130" s="256"/>
      <c r="H130" s="257"/>
      <c r="I130" s="205"/>
      <c r="J130" s="160"/>
      <c r="K130" s="161"/>
      <c r="L130" s="161"/>
      <c r="M130" s="106"/>
      <c r="N130" s="107" t="s">
        <v>1</v>
      </c>
      <c r="O130" s="90" t="str">
        <f t="shared" ref="O130:O134" si="18">IF(OR(B130="NI",B130="N"),"New question introduced in 2023 - Please answer this question for the year of the previous update in Column P",IF(B130="EC","Small changes were made to the question. Take extra care when validating the response in Column N. If necessary, please change your answer in Column P",""))</f>
        <v/>
      </c>
      <c r="P130" s="90"/>
      <c r="Q130" s="112"/>
      <c r="R130" s="90"/>
      <c r="S130" s="112"/>
      <c r="T130" s="90"/>
      <c r="U130" s="112"/>
      <c r="V130" s="168" t="str">
        <f t="shared" si="11"/>
        <v>no</v>
      </c>
      <c r="W130" s="92"/>
      <c r="X130" s="154"/>
      <c r="Y130" s="94"/>
      <c r="Z130" s="94"/>
      <c r="AA130" s="95"/>
      <c r="AB130" s="180"/>
      <c r="AC130" s="181"/>
      <c r="AD130" s="98"/>
      <c r="AE130" s="98"/>
      <c r="AF130" s="96" t="str">
        <f t="shared" si="12"/>
        <v/>
      </c>
      <c r="AG130" s="97"/>
      <c r="AH130" s="98"/>
      <c r="AI130" s="97"/>
      <c r="AJ130" s="98"/>
      <c r="AK130" s="97" t="str">
        <f t="shared" si="13"/>
        <v/>
      </c>
      <c r="AL130" s="98"/>
      <c r="AM130" s="98"/>
      <c r="AN130" s="98"/>
      <c r="AO130" s="97"/>
      <c r="AP130" s="98" t="str">
        <f t="shared" si="14"/>
        <v>.</v>
      </c>
      <c r="AQ130" s="99"/>
      <c r="AR130" s="74"/>
      <c r="AS130" s="116"/>
      <c r="AT130" s="85"/>
      <c r="AU130" s="85"/>
      <c r="AV130" s="86"/>
    </row>
    <row r="131" spans="1:48" ht="20.149999999999999" customHeight="1" x14ac:dyDescent="0.25">
      <c r="A131" s="76" t="str">
        <f>MID(E129,FIND("(Q",E129)+1,6)&amp;"_ii"</f>
        <v>Q4.6.7_ii</v>
      </c>
      <c r="B131" s="76" t="s">
        <v>23</v>
      </c>
      <c r="C131" s="76" t="s">
        <v>135</v>
      </c>
      <c r="D131" s="13"/>
      <c r="E131" s="38"/>
      <c r="F131" s="256" t="s">
        <v>17</v>
      </c>
      <c r="G131" s="256"/>
      <c r="H131" s="257"/>
      <c r="I131" s="205"/>
      <c r="J131" s="160"/>
      <c r="K131" s="161"/>
      <c r="L131" s="161"/>
      <c r="M131" s="106"/>
      <c r="N131" s="107" t="s">
        <v>2</v>
      </c>
      <c r="O131" s="90" t="str">
        <f t="shared" si="18"/>
        <v/>
      </c>
      <c r="P131" s="90"/>
      <c r="Q131" s="112"/>
      <c r="R131" s="90"/>
      <c r="S131" s="112"/>
      <c r="T131" s="90"/>
      <c r="U131" s="112"/>
      <c r="V131" s="168" t="str">
        <f t="shared" si="11"/>
        <v>yes</v>
      </c>
      <c r="W131" s="92"/>
      <c r="X131" s="154"/>
      <c r="Y131" s="94"/>
      <c r="Z131" s="94"/>
      <c r="AA131" s="95"/>
      <c r="AB131" s="180"/>
      <c r="AC131" s="181"/>
      <c r="AD131" s="98"/>
      <c r="AE131" s="98"/>
      <c r="AF131" s="96" t="str">
        <f t="shared" si="12"/>
        <v/>
      </c>
      <c r="AG131" s="97"/>
      <c r="AH131" s="98"/>
      <c r="AI131" s="97"/>
      <c r="AJ131" s="98"/>
      <c r="AK131" s="97" t="str">
        <f t="shared" si="13"/>
        <v/>
      </c>
      <c r="AL131" s="98"/>
      <c r="AM131" s="98"/>
      <c r="AN131" s="98"/>
      <c r="AO131" s="97"/>
      <c r="AP131" s="98" t="str">
        <f t="shared" si="14"/>
        <v>.</v>
      </c>
      <c r="AQ131" s="99"/>
      <c r="AR131" s="74"/>
      <c r="AS131" s="116"/>
      <c r="AT131" s="85"/>
      <c r="AU131" s="85"/>
      <c r="AV131" s="86"/>
    </row>
    <row r="132" spans="1:48" ht="19.5" customHeight="1" x14ac:dyDescent="0.25">
      <c r="A132" s="76" t="str">
        <f>MID(E129,FIND("(Q",E129)+1,6)&amp;"_iii"</f>
        <v>Q4.6.7_iii</v>
      </c>
      <c r="B132" s="76" t="s">
        <v>23</v>
      </c>
      <c r="C132" s="76" t="s">
        <v>136</v>
      </c>
      <c r="D132" s="13"/>
      <c r="E132" s="38"/>
      <c r="F132" s="256" t="s">
        <v>18</v>
      </c>
      <c r="G132" s="256"/>
      <c r="H132" s="257"/>
      <c r="I132" s="205"/>
      <c r="J132" s="160"/>
      <c r="K132" s="161"/>
      <c r="L132" s="161"/>
      <c r="M132" s="106"/>
      <c r="N132" s="107" t="s">
        <v>2</v>
      </c>
      <c r="O132" s="90" t="str">
        <f t="shared" si="18"/>
        <v/>
      </c>
      <c r="P132" s="90"/>
      <c r="Q132" s="112"/>
      <c r="R132" s="90"/>
      <c r="S132" s="112"/>
      <c r="T132" s="90"/>
      <c r="U132" s="112"/>
      <c r="V132" s="168" t="str">
        <f t="shared" si="11"/>
        <v>yes</v>
      </c>
      <c r="W132" s="92"/>
      <c r="X132" s="154"/>
      <c r="Y132" s="94"/>
      <c r="Z132" s="94"/>
      <c r="AA132" s="95"/>
      <c r="AB132" s="180"/>
      <c r="AC132" s="181"/>
      <c r="AD132" s="98"/>
      <c r="AE132" s="98"/>
      <c r="AF132" s="96" t="str">
        <f t="shared" si="12"/>
        <v/>
      </c>
      <c r="AG132" s="97"/>
      <c r="AH132" s="98"/>
      <c r="AI132" s="97"/>
      <c r="AJ132" s="98"/>
      <c r="AK132" s="97" t="str">
        <f t="shared" si="13"/>
        <v/>
      </c>
      <c r="AL132" s="98"/>
      <c r="AM132" s="98"/>
      <c r="AN132" s="98"/>
      <c r="AO132" s="97"/>
      <c r="AP132" s="98" t="str">
        <f t="shared" si="14"/>
        <v>.</v>
      </c>
      <c r="AQ132" s="99"/>
      <c r="AR132" s="74"/>
      <c r="AS132" s="116"/>
      <c r="AT132" s="85"/>
      <c r="AU132" s="85"/>
      <c r="AV132" s="86"/>
    </row>
    <row r="133" spans="1:48" ht="20.5" customHeight="1" x14ac:dyDescent="0.25">
      <c r="A133" s="76" t="str">
        <f>MID(E129,FIND("(Q",E129)+1,6)&amp;"_iv"</f>
        <v>Q4.6.7_iv</v>
      </c>
      <c r="B133" s="76" t="s">
        <v>23</v>
      </c>
      <c r="C133" s="76" t="s">
        <v>137</v>
      </c>
      <c r="D133" s="13"/>
      <c r="E133" s="38"/>
      <c r="F133" s="256" t="s">
        <v>19</v>
      </c>
      <c r="G133" s="256"/>
      <c r="H133" s="257"/>
      <c r="I133" s="205"/>
      <c r="J133" s="160"/>
      <c r="K133" s="161"/>
      <c r="L133" s="161"/>
      <c r="M133" s="106"/>
      <c r="N133" s="107" t="s">
        <v>2</v>
      </c>
      <c r="O133" s="90" t="str">
        <f t="shared" si="18"/>
        <v/>
      </c>
      <c r="P133" s="90"/>
      <c r="Q133" s="112"/>
      <c r="R133" s="90"/>
      <c r="S133" s="112"/>
      <c r="T133" s="90"/>
      <c r="U133" s="112"/>
      <c r="V133" s="168" t="str">
        <f t="shared" si="11"/>
        <v>yes</v>
      </c>
      <c r="W133" s="92"/>
      <c r="X133" s="154"/>
      <c r="Y133" s="94"/>
      <c r="Z133" s="94"/>
      <c r="AA133" s="95"/>
      <c r="AB133" s="180"/>
      <c r="AC133" s="181"/>
      <c r="AD133" s="98"/>
      <c r="AE133" s="98"/>
      <c r="AF133" s="96" t="str">
        <f t="shared" si="12"/>
        <v/>
      </c>
      <c r="AG133" s="97"/>
      <c r="AH133" s="98"/>
      <c r="AI133" s="97"/>
      <c r="AJ133" s="98"/>
      <c r="AK133" s="97" t="str">
        <f t="shared" si="13"/>
        <v/>
      </c>
      <c r="AL133" s="98"/>
      <c r="AM133" s="98"/>
      <c r="AN133" s="98"/>
      <c r="AO133" s="97"/>
      <c r="AP133" s="98" t="str">
        <f t="shared" si="14"/>
        <v>.</v>
      </c>
      <c r="AQ133" s="99"/>
      <c r="AR133" s="74"/>
      <c r="AS133" s="116"/>
      <c r="AT133" s="85"/>
      <c r="AU133" s="85"/>
      <c r="AV133" s="86"/>
    </row>
    <row r="134" spans="1:48" ht="21" customHeight="1" thickBot="1" x14ac:dyDescent="0.3">
      <c r="A134" s="76" t="str">
        <f>MID(E134,FIND("(Q",E134)+1,7)</f>
        <v>Q4.6.7a</v>
      </c>
      <c r="B134" s="76" t="s">
        <v>27</v>
      </c>
      <c r="C134" s="76" t="s">
        <v>138</v>
      </c>
      <c r="D134" s="55"/>
      <c r="E134" s="261" t="s">
        <v>234</v>
      </c>
      <c r="F134" s="261"/>
      <c r="G134" s="261"/>
      <c r="H134" s="262"/>
      <c r="I134" s="61"/>
      <c r="J134" s="166"/>
      <c r="K134" s="167"/>
      <c r="L134" s="167"/>
      <c r="M134" s="122"/>
      <c r="N134" s="123" t="s">
        <v>450</v>
      </c>
      <c r="O134" s="90" t="str">
        <f t="shared" si="18"/>
        <v/>
      </c>
      <c r="P134" s="172"/>
      <c r="Q134" s="124"/>
      <c r="R134" s="172"/>
      <c r="S134" s="124"/>
      <c r="T134" s="172"/>
      <c r="U134" s="124"/>
      <c r="V134" s="173" t="str">
        <f t="shared" si="11"/>
        <v>.</v>
      </c>
      <c r="W134" s="174"/>
      <c r="X134" s="175"/>
      <c r="Y134" s="125"/>
      <c r="Z134" s="125"/>
      <c r="AA134" s="176"/>
      <c r="AB134" s="186"/>
      <c r="AC134" s="187"/>
      <c r="AD134" s="127"/>
      <c r="AE134" s="127"/>
      <c r="AF134" s="126" t="str">
        <f t="shared" si="12"/>
        <v/>
      </c>
      <c r="AG134" s="128"/>
      <c r="AH134" s="127"/>
      <c r="AI134" s="128"/>
      <c r="AJ134" s="127"/>
      <c r="AK134" s="128" t="str">
        <f t="shared" si="13"/>
        <v/>
      </c>
      <c r="AL134" s="127"/>
      <c r="AM134" s="127"/>
      <c r="AN134" s="127"/>
      <c r="AO134" s="128"/>
      <c r="AP134" s="127" t="str">
        <f t="shared" si="14"/>
        <v>.</v>
      </c>
      <c r="AQ134" s="129"/>
      <c r="AR134" s="74"/>
      <c r="AS134" s="130"/>
      <c r="AT134" s="131"/>
      <c r="AU134" s="131"/>
      <c r="AV134" s="132"/>
    </row>
    <row r="135" spans="1:48" x14ac:dyDescent="0.25">
      <c r="D135" s="138"/>
      <c r="E135" s="139"/>
      <c r="F135" s="139"/>
      <c r="G135" s="139"/>
      <c r="H135" s="139"/>
      <c r="I135" s="43"/>
      <c r="J135" s="40" t="s">
        <v>0</v>
      </c>
      <c r="K135" s="43"/>
      <c r="L135" s="43"/>
      <c r="M135" s="41" t="str">
        <f t="shared" ref="M135" si="19">IF(AND(J135="",K135=""),"",IF(K135="",J135,K135))</f>
        <v/>
      </c>
      <c r="N135" s="42"/>
      <c r="O135" s="43"/>
      <c r="P135" s="43"/>
      <c r="Q135" s="36"/>
      <c r="R135" s="36"/>
      <c r="S135" s="36"/>
      <c r="T135" s="36"/>
      <c r="U135" s="36"/>
      <c r="V135" s="36"/>
      <c r="W135" s="36"/>
      <c r="X135" s="36"/>
      <c r="Y135" s="37"/>
      <c r="Z135" s="38"/>
      <c r="AA135" s="38"/>
      <c r="AB135" s="188"/>
      <c r="AC135" s="189"/>
      <c r="AR135" s="44"/>
      <c r="AS135" s="44"/>
      <c r="AT135" s="44"/>
      <c r="AU135" s="44"/>
      <c r="AV135" s="44"/>
    </row>
    <row r="136" spans="1:48" x14ac:dyDescent="0.25">
      <c r="A136" s="11"/>
      <c r="B136" s="11">
        <f>COUNTIF(B6:B134,"E")+ COUNTIF(B6:B134,"EC")+ COUNTIF(B6:B134,"N")+ COUNTIF(B6:B134,"ETS")</f>
        <v>71</v>
      </c>
      <c r="C136" s="11"/>
      <c r="I136" s="20"/>
      <c r="J136" s="20"/>
      <c r="K136" s="20"/>
      <c r="L136" s="20"/>
      <c r="Q136" s="20"/>
      <c r="R136" s="20"/>
      <c r="S136" s="20"/>
      <c r="T136" s="20"/>
      <c r="U136" s="20"/>
      <c r="Y136" s="19"/>
      <c r="Z136" s="19"/>
      <c r="AA136" s="19"/>
      <c r="AB136" s="190"/>
      <c r="AC136" s="190"/>
      <c r="AD136" s="19"/>
      <c r="AE136" s="19"/>
      <c r="AF136" s="19"/>
      <c r="AG136" s="19"/>
      <c r="AH136" s="21"/>
      <c r="AR136" s="11"/>
      <c r="AS136" s="11">
        <f>COUNTIF(AS6:AS134,"x")</f>
        <v>0</v>
      </c>
      <c r="AT136" s="11">
        <f>AS136/B136</f>
        <v>0</v>
      </c>
      <c r="AU136" s="11"/>
      <c r="AV136" s="11"/>
    </row>
    <row r="137" spans="1:48" x14ac:dyDescent="0.25">
      <c r="D137" s="32"/>
      <c r="E137" s="32"/>
      <c r="F137" s="32"/>
      <c r="G137" s="32"/>
      <c r="H137" s="192"/>
      <c r="I137" s="36"/>
      <c r="J137" s="33"/>
      <c r="AB137" s="177"/>
      <c r="AC137" s="177"/>
      <c r="AR137" s="44"/>
      <c r="AS137" s="44"/>
      <c r="AT137" s="44"/>
      <c r="AU137" s="44"/>
      <c r="AV137" s="44"/>
    </row>
    <row r="138" spans="1:48" x14ac:dyDescent="0.25">
      <c r="B138" s="76" t="s">
        <v>23</v>
      </c>
      <c r="H138" s="39"/>
      <c r="I138" s="39"/>
      <c r="J138" s="39"/>
      <c r="AB138" s="177"/>
      <c r="AC138" s="177"/>
      <c r="AR138" s="44"/>
      <c r="AS138" s="44"/>
      <c r="AT138" s="44"/>
      <c r="AU138" s="44"/>
      <c r="AV138" s="44"/>
    </row>
    <row r="139" spans="1:48" x14ac:dyDescent="0.25">
      <c r="B139" s="76" t="s">
        <v>25</v>
      </c>
      <c r="H139" s="39"/>
      <c r="I139" s="39"/>
      <c r="J139" s="39"/>
      <c r="AB139" s="177"/>
      <c r="AC139" s="177"/>
      <c r="AR139" s="44"/>
      <c r="AS139" s="44"/>
      <c r="AT139" s="44"/>
      <c r="AU139" s="44"/>
      <c r="AV139" s="44"/>
    </row>
    <row r="140" spans="1:48" x14ac:dyDescent="0.25">
      <c r="B140" s="76" t="s">
        <v>24</v>
      </c>
      <c r="AB140" s="177"/>
      <c r="AC140" s="177"/>
      <c r="AR140" s="44"/>
      <c r="AS140" s="44"/>
      <c r="AT140" s="44"/>
      <c r="AU140" s="44"/>
      <c r="AV140" s="44"/>
    </row>
    <row r="141" spans="1:48" x14ac:dyDescent="0.25">
      <c r="B141" s="76" t="s">
        <v>29</v>
      </c>
      <c r="AB141" s="177"/>
      <c r="AC141" s="177"/>
      <c r="AR141" s="44"/>
      <c r="AS141" s="44"/>
      <c r="AT141" s="44"/>
      <c r="AU141" s="44"/>
      <c r="AV141" s="44"/>
    </row>
    <row r="142" spans="1:48" x14ac:dyDescent="0.25">
      <c r="B142" s="133"/>
      <c r="AB142" s="177"/>
      <c r="AC142" s="177"/>
      <c r="AR142" s="44"/>
      <c r="AS142" s="44"/>
      <c r="AT142" s="44"/>
      <c r="AU142" s="44"/>
      <c r="AV142" s="44"/>
    </row>
    <row r="143" spans="1:48" x14ac:dyDescent="0.25">
      <c r="B143" s="76" t="s">
        <v>27</v>
      </c>
      <c r="AB143" s="177"/>
      <c r="AC143" s="177"/>
      <c r="AR143" s="44"/>
      <c r="AS143" s="44"/>
      <c r="AT143" s="44"/>
      <c r="AU143" s="44"/>
      <c r="AV143" s="44"/>
    </row>
    <row r="144" spans="1:48" x14ac:dyDescent="0.25">
      <c r="AB144" s="177"/>
      <c r="AC144" s="177"/>
      <c r="AR144" s="44"/>
      <c r="AS144" s="44"/>
      <c r="AT144" s="44"/>
      <c r="AU144" s="44"/>
      <c r="AV144" s="44"/>
    </row>
    <row r="145" spans="28:48" x14ac:dyDescent="0.25">
      <c r="AB145" s="177"/>
      <c r="AC145" s="177"/>
      <c r="AR145" s="44"/>
      <c r="AS145" s="44"/>
      <c r="AT145" s="44"/>
      <c r="AU145" s="44"/>
      <c r="AV145" s="44"/>
    </row>
    <row r="146" spans="28:48" x14ac:dyDescent="0.25">
      <c r="AB146" s="177"/>
      <c r="AC146" s="177"/>
      <c r="AR146" s="44"/>
      <c r="AS146" s="44"/>
      <c r="AT146" s="44"/>
      <c r="AU146" s="44"/>
      <c r="AV146" s="44"/>
    </row>
    <row r="147" spans="28:48" x14ac:dyDescent="0.25">
      <c r="AB147" s="177"/>
      <c r="AC147" s="177"/>
      <c r="AR147" s="44"/>
      <c r="AS147" s="44"/>
      <c r="AT147" s="44"/>
      <c r="AU147" s="44"/>
      <c r="AV147" s="44"/>
    </row>
    <row r="148" spans="28:48" x14ac:dyDescent="0.25">
      <c r="AB148" s="177"/>
      <c r="AC148" s="177"/>
      <c r="AR148" s="44"/>
      <c r="AS148" s="44"/>
      <c r="AT148" s="44"/>
      <c r="AU148" s="44"/>
      <c r="AV148" s="44"/>
    </row>
    <row r="149" spans="28:48" x14ac:dyDescent="0.25">
      <c r="AB149" s="177"/>
      <c r="AC149" s="177"/>
      <c r="AR149" s="44"/>
      <c r="AS149" s="44"/>
      <c r="AT149" s="44"/>
      <c r="AU149" s="44"/>
      <c r="AV149" s="44"/>
    </row>
    <row r="150" spans="28:48" x14ac:dyDescent="0.25">
      <c r="AB150" s="177"/>
      <c r="AC150" s="177"/>
      <c r="AR150" s="44"/>
      <c r="AS150" s="44"/>
      <c r="AT150" s="44"/>
      <c r="AU150" s="44"/>
      <c r="AV150" s="44"/>
    </row>
    <row r="151" spans="28:48" x14ac:dyDescent="0.25">
      <c r="AB151" s="177"/>
      <c r="AC151" s="177"/>
      <c r="AR151" s="44"/>
      <c r="AS151" s="44"/>
      <c r="AT151" s="44"/>
      <c r="AU151" s="44"/>
      <c r="AV151" s="44"/>
    </row>
    <row r="152" spans="28:48" x14ac:dyDescent="0.25">
      <c r="AB152" s="177"/>
      <c r="AC152" s="177"/>
      <c r="AR152" s="44"/>
      <c r="AS152" s="44"/>
      <c r="AT152" s="44"/>
      <c r="AU152" s="44"/>
      <c r="AV152" s="44"/>
    </row>
    <row r="153" spans="28:48" x14ac:dyDescent="0.25">
      <c r="AB153" s="177"/>
      <c r="AC153" s="177"/>
      <c r="AR153" s="44"/>
      <c r="AS153" s="44"/>
      <c r="AT153" s="44"/>
      <c r="AU153" s="44"/>
      <c r="AV153" s="44"/>
    </row>
    <row r="154" spans="28:48" x14ac:dyDescent="0.25">
      <c r="AB154" s="177"/>
      <c r="AC154" s="177"/>
      <c r="AR154" s="44"/>
      <c r="AS154" s="44"/>
      <c r="AT154" s="44"/>
      <c r="AU154" s="44"/>
      <c r="AV154" s="44"/>
    </row>
    <row r="155" spans="28:48" x14ac:dyDescent="0.25">
      <c r="AB155" s="177"/>
      <c r="AC155" s="177"/>
      <c r="AR155" s="44"/>
      <c r="AS155" s="44"/>
      <c r="AT155" s="44"/>
      <c r="AU155" s="44"/>
      <c r="AV155" s="44"/>
    </row>
    <row r="156" spans="28:48" x14ac:dyDescent="0.25">
      <c r="AB156" s="177"/>
      <c r="AC156" s="177"/>
      <c r="AR156" s="44"/>
      <c r="AS156" s="44"/>
      <c r="AT156" s="44"/>
      <c r="AU156" s="44"/>
      <c r="AV156" s="44"/>
    </row>
    <row r="157" spans="28:48" x14ac:dyDescent="0.25">
      <c r="AB157" s="177"/>
      <c r="AC157" s="177"/>
      <c r="AR157" s="44"/>
      <c r="AS157" s="44"/>
      <c r="AT157" s="44"/>
      <c r="AU157" s="44"/>
      <c r="AV157" s="44"/>
    </row>
    <row r="158" spans="28:48" x14ac:dyDescent="0.25">
      <c r="AB158" s="177"/>
      <c r="AC158" s="177"/>
      <c r="AR158" s="44"/>
      <c r="AS158" s="44"/>
      <c r="AT158" s="44"/>
      <c r="AU158" s="44"/>
      <c r="AV158" s="44"/>
    </row>
    <row r="159" spans="28:48" x14ac:dyDescent="0.25">
      <c r="AB159" s="177"/>
      <c r="AC159" s="177"/>
      <c r="AR159" s="44"/>
      <c r="AS159" s="44"/>
      <c r="AT159" s="44"/>
      <c r="AU159" s="44"/>
      <c r="AV159" s="44"/>
    </row>
    <row r="160" spans="28:48" x14ac:dyDescent="0.25">
      <c r="AB160" s="177"/>
      <c r="AC160" s="177"/>
      <c r="AR160" s="44"/>
      <c r="AS160" s="44"/>
      <c r="AT160" s="44"/>
      <c r="AU160" s="44"/>
      <c r="AV160" s="44"/>
    </row>
    <row r="161" spans="28:48" x14ac:dyDescent="0.25">
      <c r="AB161" s="177"/>
      <c r="AC161" s="177"/>
      <c r="AR161" s="44"/>
      <c r="AS161" s="44"/>
      <c r="AT161" s="44"/>
      <c r="AU161" s="44"/>
      <c r="AV161" s="44"/>
    </row>
    <row r="162" spans="28:48" x14ac:dyDescent="0.25">
      <c r="AB162" s="177"/>
      <c r="AC162" s="177"/>
      <c r="AR162" s="44"/>
      <c r="AS162" s="44"/>
      <c r="AT162" s="44"/>
      <c r="AU162" s="44"/>
      <c r="AV162" s="44"/>
    </row>
    <row r="163" spans="28:48" x14ac:dyDescent="0.25">
      <c r="AB163" s="177"/>
      <c r="AC163" s="177"/>
      <c r="AR163" s="44"/>
      <c r="AS163" s="44"/>
      <c r="AT163" s="44"/>
      <c r="AU163" s="44"/>
      <c r="AV163" s="44"/>
    </row>
    <row r="164" spans="28:48" x14ac:dyDescent="0.25">
      <c r="AB164" s="177"/>
      <c r="AC164" s="177"/>
      <c r="AR164" s="44"/>
      <c r="AS164" s="44"/>
      <c r="AT164" s="44"/>
      <c r="AU164" s="44"/>
      <c r="AV164" s="44"/>
    </row>
    <row r="165" spans="28:48" x14ac:dyDescent="0.25">
      <c r="AB165" s="177"/>
      <c r="AC165" s="177"/>
      <c r="AR165" s="44"/>
      <c r="AS165" s="44"/>
      <c r="AT165" s="44"/>
      <c r="AU165" s="44"/>
      <c r="AV165" s="44"/>
    </row>
    <row r="166" spans="28:48" x14ac:dyDescent="0.25">
      <c r="AB166" s="177"/>
      <c r="AC166" s="177"/>
      <c r="AR166" s="44"/>
      <c r="AS166" s="44"/>
      <c r="AT166" s="44"/>
      <c r="AU166" s="44"/>
      <c r="AV166" s="44"/>
    </row>
    <row r="167" spans="28:48" x14ac:dyDescent="0.25">
      <c r="AB167" s="177"/>
      <c r="AC167" s="177"/>
      <c r="AR167" s="44"/>
      <c r="AS167" s="44"/>
      <c r="AT167" s="44"/>
      <c r="AU167" s="44"/>
      <c r="AV167" s="44"/>
    </row>
    <row r="168" spans="28:48" x14ac:dyDescent="0.25">
      <c r="AB168" s="177"/>
      <c r="AC168" s="177"/>
      <c r="AR168" s="44"/>
      <c r="AS168" s="44"/>
      <c r="AT168" s="44"/>
      <c r="AU168" s="44"/>
      <c r="AV168" s="44"/>
    </row>
    <row r="169" spans="28:48" x14ac:dyDescent="0.25">
      <c r="AB169" s="177"/>
      <c r="AC169" s="177"/>
      <c r="AR169" s="44"/>
      <c r="AS169" s="44"/>
      <c r="AT169" s="44"/>
      <c r="AU169" s="44"/>
      <c r="AV169" s="44"/>
    </row>
    <row r="170" spans="28:48" x14ac:dyDescent="0.25">
      <c r="AB170" s="177"/>
      <c r="AC170" s="177"/>
      <c r="AR170" s="44"/>
      <c r="AS170" s="44"/>
      <c r="AT170" s="44"/>
      <c r="AU170" s="44"/>
      <c r="AV170" s="44"/>
    </row>
    <row r="171" spans="28:48" x14ac:dyDescent="0.25">
      <c r="AB171" s="177"/>
      <c r="AC171" s="177"/>
      <c r="AR171" s="44"/>
      <c r="AS171" s="44"/>
      <c r="AT171" s="44"/>
      <c r="AU171" s="44"/>
      <c r="AV171" s="44"/>
    </row>
    <row r="172" spans="28:48" x14ac:dyDescent="0.25">
      <c r="AB172" s="177"/>
      <c r="AC172" s="177"/>
      <c r="AR172" s="44"/>
      <c r="AS172" s="44"/>
      <c r="AT172" s="44"/>
      <c r="AU172" s="44"/>
      <c r="AV172" s="44"/>
    </row>
    <row r="173" spans="28:48" x14ac:dyDescent="0.25">
      <c r="AB173" s="177"/>
      <c r="AC173" s="177"/>
      <c r="AR173" s="44"/>
      <c r="AS173" s="44"/>
      <c r="AT173" s="44"/>
      <c r="AU173" s="44"/>
      <c r="AV173" s="44"/>
    </row>
    <row r="174" spans="28:48" x14ac:dyDescent="0.25">
      <c r="AB174" s="177"/>
      <c r="AC174" s="177"/>
      <c r="AR174" s="44"/>
      <c r="AS174" s="44"/>
      <c r="AT174" s="44"/>
      <c r="AU174" s="44"/>
      <c r="AV174" s="44"/>
    </row>
    <row r="175" spans="28:48" x14ac:dyDescent="0.25">
      <c r="AB175" s="177"/>
      <c r="AC175" s="177"/>
      <c r="AR175" s="44"/>
      <c r="AS175" s="44"/>
      <c r="AT175" s="44"/>
      <c r="AU175" s="44"/>
      <c r="AV175" s="44"/>
    </row>
    <row r="176" spans="28:48" x14ac:dyDescent="0.25">
      <c r="AB176" s="177"/>
      <c r="AC176" s="177"/>
      <c r="AR176" s="44"/>
      <c r="AS176" s="44"/>
      <c r="AT176" s="44"/>
      <c r="AU176" s="44"/>
      <c r="AV176" s="44"/>
    </row>
    <row r="177" spans="28:48" x14ac:dyDescent="0.25">
      <c r="AB177" s="177"/>
      <c r="AC177" s="177"/>
      <c r="AR177" s="44"/>
      <c r="AS177" s="44"/>
      <c r="AT177" s="44"/>
      <c r="AU177" s="44"/>
      <c r="AV177" s="44"/>
    </row>
    <row r="178" spans="28:48" x14ac:dyDescent="0.25">
      <c r="AB178" s="177"/>
      <c r="AC178" s="177"/>
      <c r="AR178" s="44"/>
      <c r="AS178" s="44"/>
      <c r="AT178" s="44"/>
      <c r="AU178" s="44"/>
      <c r="AV178" s="44"/>
    </row>
    <row r="179" spans="28:48" x14ac:dyDescent="0.25">
      <c r="AB179" s="177"/>
      <c r="AC179" s="177"/>
      <c r="AR179" s="44"/>
      <c r="AS179" s="44"/>
      <c r="AT179" s="44"/>
      <c r="AU179" s="44"/>
      <c r="AV179" s="44"/>
    </row>
    <row r="180" spans="28:48" x14ac:dyDescent="0.25">
      <c r="AB180" s="177"/>
      <c r="AC180" s="177"/>
      <c r="AR180" s="44"/>
      <c r="AS180" s="44"/>
      <c r="AT180" s="44"/>
      <c r="AU180" s="44"/>
      <c r="AV180" s="44"/>
    </row>
    <row r="181" spans="28:48" x14ac:dyDescent="0.25">
      <c r="AB181" s="177"/>
      <c r="AC181" s="177"/>
      <c r="AR181" s="44"/>
      <c r="AS181" s="44"/>
      <c r="AT181" s="44"/>
      <c r="AU181" s="44"/>
      <c r="AV181" s="44"/>
    </row>
    <row r="182" spans="28:48" x14ac:dyDescent="0.25">
      <c r="AB182" s="177"/>
      <c r="AC182" s="177"/>
      <c r="AR182" s="44"/>
      <c r="AS182" s="44"/>
      <c r="AT182" s="44"/>
      <c r="AU182" s="44"/>
      <c r="AV182" s="44"/>
    </row>
    <row r="183" spans="28:48" x14ac:dyDescent="0.25">
      <c r="AB183" s="177"/>
      <c r="AC183" s="177"/>
      <c r="AR183" s="44"/>
      <c r="AS183" s="44"/>
      <c r="AT183" s="44"/>
      <c r="AU183" s="44"/>
      <c r="AV183" s="44"/>
    </row>
    <row r="184" spans="28:48" x14ac:dyDescent="0.25">
      <c r="AB184" s="177"/>
      <c r="AC184" s="177"/>
      <c r="AR184" s="44"/>
      <c r="AS184" s="44"/>
      <c r="AT184" s="44"/>
      <c r="AU184" s="44"/>
      <c r="AV184" s="44"/>
    </row>
    <row r="185" spans="28:48" x14ac:dyDescent="0.25">
      <c r="AB185" s="177"/>
      <c r="AC185" s="177"/>
      <c r="AR185" s="44"/>
      <c r="AS185" s="44"/>
      <c r="AT185" s="44"/>
      <c r="AU185" s="44"/>
      <c r="AV185" s="44"/>
    </row>
    <row r="186" spans="28:48" x14ac:dyDescent="0.25">
      <c r="AB186" s="177"/>
      <c r="AC186" s="177"/>
      <c r="AR186" s="44"/>
      <c r="AS186" s="44"/>
      <c r="AT186" s="44"/>
      <c r="AU186" s="44"/>
      <c r="AV186" s="44"/>
    </row>
    <row r="187" spans="28:48" x14ac:dyDescent="0.25">
      <c r="AB187" s="177"/>
      <c r="AC187" s="177"/>
      <c r="AR187" s="44"/>
      <c r="AS187" s="44"/>
      <c r="AT187" s="44"/>
      <c r="AU187" s="44"/>
      <c r="AV187" s="44"/>
    </row>
    <row r="188" spans="28:48" x14ac:dyDescent="0.25">
      <c r="AB188" s="177"/>
      <c r="AC188" s="177"/>
      <c r="AR188" s="44"/>
      <c r="AS188" s="44"/>
      <c r="AT188" s="44"/>
      <c r="AU188" s="44"/>
      <c r="AV188" s="44"/>
    </row>
    <row r="189" spans="28:48" x14ac:dyDescent="0.25">
      <c r="AB189" s="177"/>
      <c r="AC189" s="177"/>
      <c r="AR189" s="44"/>
      <c r="AS189" s="44"/>
      <c r="AT189" s="44"/>
      <c r="AU189" s="44"/>
      <c r="AV189" s="44"/>
    </row>
    <row r="190" spans="28:48" x14ac:dyDescent="0.25">
      <c r="AB190" s="177"/>
      <c r="AC190" s="177"/>
      <c r="AR190" s="44"/>
      <c r="AS190" s="44"/>
      <c r="AT190" s="44"/>
      <c r="AU190" s="44"/>
      <c r="AV190" s="44"/>
    </row>
    <row r="191" spans="28:48" x14ac:dyDescent="0.25">
      <c r="AB191" s="177"/>
      <c r="AC191" s="177"/>
      <c r="AR191" s="44"/>
      <c r="AS191" s="44"/>
      <c r="AT191" s="44"/>
      <c r="AU191" s="44"/>
      <c r="AV191" s="44"/>
    </row>
    <row r="192" spans="28:48" x14ac:dyDescent="0.25">
      <c r="AB192" s="177"/>
      <c r="AC192" s="177"/>
      <c r="AR192" s="44"/>
      <c r="AS192" s="44"/>
      <c r="AT192" s="44"/>
      <c r="AU192" s="44"/>
      <c r="AV192" s="44"/>
    </row>
    <row r="193" spans="28:48" x14ac:dyDescent="0.25">
      <c r="AB193" s="177"/>
      <c r="AC193" s="177"/>
      <c r="AR193" s="44"/>
      <c r="AS193" s="44"/>
      <c r="AT193" s="44"/>
      <c r="AU193" s="44"/>
      <c r="AV193" s="44"/>
    </row>
    <row r="194" spans="28:48" x14ac:dyDescent="0.25">
      <c r="AB194" s="177"/>
      <c r="AC194" s="177"/>
      <c r="AR194" s="44"/>
      <c r="AS194" s="44"/>
      <c r="AT194" s="44"/>
      <c r="AU194" s="44"/>
      <c r="AV194" s="44"/>
    </row>
    <row r="195" spans="28:48" x14ac:dyDescent="0.25">
      <c r="AB195" s="177"/>
      <c r="AC195" s="177"/>
      <c r="AR195" s="44"/>
      <c r="AS195" s="44"/>
      <c r="AT195" s="44"/>
      <c r="AU195" s="44"/>
      <c r="AV195" s="44"/>
    </row>
    <row r="196" spans="28:48" x14ac:dyDescent="0.25">
      <c r="AB196" s="177"/>
      <c r="AC196" s="177"/>
      <c r="AR196" s="44"/>
      <c r="AS196" s="44"/>
      <c r="AT196" s="44"/>
      <c r="AU196" s="44"/>
      <c r="AV196" s="44"/>
    </row>
    <row r="197" spans="28:48" x14ac:dyDescent="0.25">
      <c r="AB197" s="177"/>
      <c r="AC197" s="177"/>
      <c r="AR197" s="44"/>
      <c r="AS197" s="44"/>
      <c r="AT197" s="44"/>
      <c r="AU197" s="44"/>
      <c r="AV197" s="44"/>
    </row>
    <row r="198" spans="28:48" x14ac:dyDescent="0.25">
      <c r="AB198" s="177"/>
      <c r="AC198" s="177"/>
      <c r="AR198" s="44"/>
      <c r="AS198" s="44"/>
      <c r="AT198" s="44"/>
      <c r="AU198" s="44"/>
      <c r="AV198" s="44"/>
    </row>
    <row r="199" spans="28:48" x14ac:dyDescent="0.25">
      <c r="AB199" s="177"/>
      <c r="AC199" s="177"/>
      <c r="AR199" s="44"/>
      <c r="AS199" s="44"/>
      <c r="AT199" s="44"/>
      <c r="AU199" s="44"/>
      <c r="AV199" s="44"/>
    </row>
    <row r="200" spans="28:48" x14ac:dyDescent="0.25">
      <c r="AB200" s="177"/>
      <c r="AC200" s="177"/>
      <c r="AR200" s="44"/>
      <c r="AS200" s="44"/>
      <c r="AT200" s="44"/>
      <c r="AU200" s="44"/>
      <c r="AV200" s="44"/>
    </row>
    <row r="201" spans="28:48" x14ac:dyDescent="0.25">
      <c r="AB201" s="177"/>
      <c r="AC201" s="177"/>
    </row>
    <row r="202" spans="28:48" x14ac:dyDescent="0.25">
      <c r="AB202" s="177"/>
      <c r="AC202" s="177"/>
    </row>
    <row r="203" spans="28:48" x14ac:dyDescent="0.25">
      <c r="AB203" s="177"/>
      <c r="AC203" s="177"/>
    </row>
    <row r="204" spans="28:48" x14ac:dyDescent="0.25">
      <c r="AB204" s="177"/>
      <c r="AC204" s="177"/>
    </row>
    <row r="205" spans="28:48" x14ac:dyDescent="0.25">
      <c r="AB205" s="177"/>
      <c r="AC205" s="177"/>
    </row>
    <row r="206" spans="28:48" x14ac:dyDescent="0.25">
      <c r="AB206" s="177"/>
      <c r="AC206" s="177"/>
    </row>
    <row r="207" spans="28:48" x14ac:dyDescent="0.25">
      <c r="AB207" s="177"/>
      <c r="AC207" s="177"/>
    </row>
    <row r="208" spans="28:48" x14ac:dyDescent="0.25">
      <c r="AB208" s="177"/>
      <c r="AC208" s="177"/>
    </row>
    <row r="209" spans="28:29" x14ac:dyDescent="0.25">
      <c r="AB209" s="177"/>
      <c r="AC209" s="177"/>
    </row>
    <row r="210" spans="28:29" x14ac:dyDescent="0.25">
      <c r="AB210" s="177"/>
      <c r="AC210" s="177"/>
    </row>
    <row r="211" spans="28:29" x14ac:dyDescent="0.25">
      <c r="AB211" s="177"/>
      <c r="AC211" s="177"/>
    </row>
    <row r="212" spans="28:29" x14ac:dyDescent="0.25">
      <c r="AB212" s="177"/>
      <c r="AC212" s="177"/>
    </row>
    <row r="213" spans="28:29" x14ac:dyDescent="0.25">
      <c r="AB213" s="177"/>
      <c r="AC213" s="177"/>
    </row>
    <row r="214" spans="28:29" x14ac:dyDescent="0.25">
      <c r="AB214" s="177"/>
      <c r="AC214" s="177"/>
    </row>
    <row r="215" spans="28:29" x14ac:dyDescent="0.25">
      <c r="AB215" s="177"/>
      <c r="AC215" s="177"/>
    </row>
    <row r="216" spans="28:29" x14ac:dyDescent="0.25">
      <c r="AB216" s="177"/>
      <c r="AC216" s="177"/>
    </row>
    <row r="217" spans="28:29" x14ac:dyDescent="0.25">
      <c r="AB217" s="177"/>
      <c r="AC217" s="177"/>
    </row>
    <row r="218" spans="28:29" x14ac:dyDescent="0.25">
      <c r="AB218" s="177"/>
      <c r="AC218" s="177"/>
    </row>
    <row r="219" spans="28:29" x14ac:dyDescent="0.25">
      <c r="AB219" s="177"/>
      <c r="AC219" s="177"/>
    </row>
    <row r="220" spans="28:29" x14ac:dyDescent="0.25">
      <c r="AB220" s="177"/>
      <c r="AC220" s="177"/>
    </row>
    <row r="221" spans="28:29" x14ac:dyDescent="0.25">
      <c r="AB221" s="177"/>
      <c r="AC221" s="177"/>
    </row>
    <row r="222" spans="28:29" x14ac:dyDescent="0.25">
      <c r="AB222" s="177"/>
      <c r="AC222" s="177"/>
    </row>
    <row r="223" spans="28:29" x14ac:dyDescent="0.25">
      <c r="AB223" s="177"/>
      <c r="AC223" s="177"/>
    </row>
    <row r="224" spans="28:29" x14ac:dyDescent="0.25">
      <c r="AB224" s="177"/>
      <c r="AC224" s="177"/>
    </row>
    <row r="225" spans="28:29" x14ac:dyDescent="0.25">
      <c r="AB225" s="177"/>
      <c r="AC225" s="177"/>
    </row>
    <row r="226" spans="28:29" x14ac:dyDescent="0.25">
      <c r="AB226" s="177"/>
      <c r="AC226" s="177"/>
    </row>
    <row r="227" spans="28:29" x14ac:dyDescent="0.25">
      <c r="AB227" s="177"/>
      <c r="AC227" s="177"/>
    </row>
    <row r="228" spans="28:29" x14ac:dyDescent="0.25">
      <c r="AB228" s="177"/>
      <c r="AC228" s="177"/>
    </row>
    <row r="229" spans="28:29" x14ac:dyDescent="0.25">
      <c r="AB229" s="177"/>
      <c r="AC229" s="177"/>
    </row>
    <row r="230" spans="28:29" x14ac:dyDescent="0.25">
      <c r="AB230" s="177"/>
      <c r="AC230" s="177"/>
    </row>
    <row r="231" spans="28:29" x14ac:dyDescent="0.25">
      <c r="AB231" s="177"/>
      <c r="AC231" s="177"/>
    </row>
    <row r="232" spans="28:29" x14ac:dyDescent="0.25">
      <c r="AB232" s="177"/>
      <c r="AC232" s="177"/>
    </row>
    <row r="233" spans="28:29" x14ac:dyDescent="0.25">
      <c r="AB233" s="177"/>
      <c r="AC233" s="177"/>
    </row>
    <row r="234" spans="28:29" x14ac:dyDescent="0.25">
      <c r="AB234" s="177"/>
      <c r="AC234" s="177"/>
    </row>
    <row r="235" spans="28:29" x14ac:dyDescent="0.25">
      <c r="AB235" s="177"/>
      <c r="AC235" s="177"/>
    </row>
    <row r="236" spans="28:29" x14ac:dyDescent="0.25">
      <c r="AB236" s="177"/>
      <c r="AC236" s="177"/>
    </row>
    <row r="237" spans="28:29" x14ac:dyDescent="0.25">
      <c r="AB237" s="177"/>
      <c r="AC237" s="177"/>
    </row>
    <row r="238" spans="28:29" x14ac:dyDescent="0.25">
      <c r="AB238" s="177"/>
      <c r="AC238" s="177"/>
    </row>
    <row r="239" spans="28:29" x14ac:dyDescent="0.25">
      <c r="AB239" s="177"/>
      <c r="AC239" s="177"/>
    </row>
    <row r="240" spans="28:29" x14ac:dyDescent="0.25">
      <c r="AB240" s="177"/>
      <c r="AC240" s="177"/>
    </row>
    <row r="241" spans="28:29" x14ac:dyDescent="0.25">
      <c r="AB241" s="177"/>
      <c r="AC241" s="177"/>
    </row>
    <row r="242" spans="28:29" x14ac:dyDescent="0.25">
      <c r="AB242" s="177"/>
      <c r="AC242" s="177"/>
    </row>
    <row r="243" spans="28:29" x14ac:dyDescent="0.25">
      <c r="AB243" s="177"/>
      <c r="AC243" s="177"/>
    </row>
    <row r="244" spans="28:29" x14ac:dyDescent="0.25">
      <c r="AB244" s="177"/>
      <c r="AC244" s="177"/>
    </row>
    <row r="245" spans="28:29" x14ac:dyDescent="0.25">
      <c r="AB245" s="177"/>
      <c r="AC245" s="177"/>
    </row>
    <row r="246" spans="28:29" x14ac:dyDescent="0.25">
      <c r="AB246" s="177"/>
      <c r="AC246" s="177"/>
    </row>
    <row r="247" spans="28:29" x14ac:dyDescent="0.25">
      <c r="AB247" s="177"/>
      <c r="AC247" s="177"/>
    </row>
    <row r="248" spans="28:29" x14ac:dyDescent="0.25">
      <c r="AB248" s="177"/>
      <c r="AC248" s="177"/>
    </row>
    <row r="249" spans="28:29" x14ac:dyDescent="0.25">
      <c r="AB249" s="177"/>
      <c r="AC249" s="177"/>
    </row>
    <row r="250" spans="28:29" x14ac:dyDescent="0.25">
      <c r="AB250" s="177"/>
      <c r="AC250" s="177"/>
    </row>
    <row r="251" spans="28:29" x14ac:dyDescent="0.25">
      <c r="AB251" s="177"/>
      <c r="AC251" s="177"/>
    </row>
    <row r="252" spans="28:29" x14ac:dyDescent="0.25">
      <c r="AB252" s="177"/>
      <c r="AC252" s="177"/>
    </row>
    <row r="253" spans="28:29" x14ac:dyDescent="0.25">
      <c r="AB253" s="177"/>
      <c r="AC253" s="177"/>
    </row>
    <row r="254" spans="28:29" x14ac:dyDescent="0.25">
      <c r="AB254" s="177"/>
      <c r="AC254" s="177"/>
    </row>
    <row r="255" spans="28:29" x14ac:dyDescent="0.25">
      <c r="AB255" s="177"/>
      <c r="AC255" s="177"/>
    </row>
    <row r="256" spans="28:29" x14ac:dyDescent="0.25">
      <c r="AB256" s="177"/>
      <c r="AC256" s="177"/>
    </row>
    <row r="257" spans="28:29" x14ac:dyDescent="0.25">
      <c r="AB257" s="177"/>
      <c r="AC257" s="177"/>
    </row>
    <row r="258" spans="28:29" x14ac:dyDescent="0.25">
      <c r="AB258" s="177"/>
      <c r="AC258" s="177"/>
    </row>
    <row r="259" spans="28:29" x14ac:dyDescent="0.25">
      <c r="AB259" s="177"/>
      <c r="AC259" s="177"/>
    </row>
    <row r="260" spans="28:29" x14ac:dyDescent="0.25">
      <c r="AB260" s="177"/>
      <c r="AC260" s="177"/>
    </row>
    <row r="261" spans="28:29" x14ac:dyDescent="0.25">
      <c r="AB261" s="177"/>
      <c r="AC261" s="177"/>
    </row>
    <row r="262" spans="28:29" x14ac:dyDescent="0.25">
      <c r="AB262" s="177"/>
      <c r="AC262" s="177"/>
    </row>
    <row r="263" spans="28:29" x14ac:dyDescent="0.25">
      <c r="AB263" s="177"/>
      <c r="AC263" s="177"/>
    </row>
    <row r="264" spans="28:29" x14ac:dyDescent="0.25">
      <c r="AB264" s="177"/>
      <c r="AC264" s="177"/>
    </row>
    <row r="265" spans="28:29" x14ac:dyDescent="0.25">
      <c r="AB265" s="177"/>
      <c r="AC265" s="177"/>
    </row>
    <row r="266" spans="28:29" x14ac:dyDescent="0.25">
      <c r="AB266" s="177"/>
      <c r="AC266" s="177"/>
    </row>
    <row r="267" spans="28:29" x14ac:dyDescent="0.25">
      <c r="AB267" s="177"/>
      <c r="AC267" s="177"/>
    </row>
    <row r="268" spans="28:29" x14ac:dyDescent="0.25">
      <c r="AB268" s="177"/>
      <c r="AC268" s="177"/>
    </row>
    <row r="269" spans="28:29" x14ac:dyDescent="0.25">
      <c r="AB269" s="177"/>
      <c r="AC269" s="177"/>
    </row>
    <row r="270" spans="28:29" x14ac:dyDescent="0.25">
      <c r="AB270" s="177"/>
      <c r="AC270" s="177"/>
    </row>
    <row r="271" spans="28:29" x14ac:dyDescent="0.25">
      <c r="AB271" s="177"/>
      <c r="AC271" s="177"/>
    </row>
    <row r="272" spans="28:29" x14ac:dyDescent="0.25">
      <c r="AB272" s="177"/>
      <c r="AC272" s="177"/>
    </row>
    <row r="273" spans="28:29" x14ac:dyDescent="0.25">
      <c r="AB273" s="177"/>
      <c r="AC273" s="177"/>
    </row>
    <row r="274" spans="28:29" x14ac:dyDescent="0.25">
      <c r="AB274" s="177"/>
      <c r="AC274" s="177"/>
    </row>
    <row r="275" spans="28:29" x14ac:dyDescent="0.25">
      <c r="AB275" s="177"/>
      <c r="AC275" s="177"/>
    </row>
    <row r="276" spans="28:29" x14ac:dyDescent="0.25">
      <c r="AB276" s="177"/>
      <c r="AC276" s="177"/>
    </row>
    <row r="277" spans="28:29" x14ac:dyDescent="0.25">
      <c r="AB277" s="177"/>
      <c r="AC277" s="177"/>
    </row>
    <row r="278" spans="28:29" x14ac:dyDescent="0.25">
      <c r="AB278" s="177"/>
      <c r="AC278" s="177"/>
    </row>
    <row r="279" spans="28:29" x14ac:dyDescent="0.25">
      <c r="AB279" s="177"/>
      <c r="AC279" s="177"/>
    </row>
    <row r="280" spans="28:29" x14ac:dyDescent="0.25">
      <c r="AB280" s="177"/>
      <c r="AC280" s="177"/>
    </row>
    <row r="281" spans="28:29" x14ac:dyDescent="0.25">
      <c r="AB281" s="177"/>
      <c r="AC281" s="177"/>
    </row>
    <row r="282" spans="28:29" x14ac:dyDescent="0.25">
      <c r="AB282" s="177"/>
      <c r="AC282" s="177"/>
    </row>
    <row r="283" spans="28:29" x14ac:dyDescent="0.25">
      <c r="AB283" s="177"/>
      <c r="AC283" s="177"/>
    </row>
    <row r="284" spans="28:29" x14ac:dyDescent="0.25">
      <c r="AB284" s="177"/>
      <c r="AC284" s="177"/>
    </row>
    <row r="285" spans="28:29" x14ac:dyDescent="0.25">
      <c r="AB285" s="177"/>
      <c r="AC285" s="177"/>
    </row>
    <row r="286" spans="28:29" x14ac:dyDescent="0.25">
      <c r="AB286" s="177"/>
      <c r="AC286" s="177"/>
    </row>
    <row r="287" spans="28:29" x14ac:dyDescent="0.25">
      <c r="AB287" s="177"/>
      <c r="AC287" s="177"/>
    </row>
    <row r="288" spans="28:29" x14ac:dyDescent="0.25">
      <c r="AB288" s="177"/>
      <c r="AC288" s="177"/>
    </row>
    <row r="289" spans="28:29" x14ac:dyDescent="0.25">
      <c r="AB289" s="177"/>
      <c r="AC289" s="177"/>
    </row>
    <row r="290" spans="28:29" x14ac:dyDescent="0.25">
      <c r="AB290" s="177"/>
      <c r="AC290" s="177"/>
    </row>
    <row r="291" spans="28:29" x14ac:dyDescent="0.25">
      <c r="AB291" s="177"/>
      <c r="AC291" s="177"/>
    </row>
    <row r="292" spans="28:29" x14ac:dyDescent="0.25">
      <c r="AB292" s="177"/>
      <c r="AC292" s="177"/>
    </row>
    <row r="293" spans="28:29" x14ac:dyDescent="0.25">
      <c r="AB293" s="177"/>
      <c r="AC293" s="177"/>
    </row>
    <row r="294" spans="28:29" x14ac:dyDescent="0.25">
      <c r="AB294" s="177"/>
      <c r="AC294" s="177"/>
    </row>
    <row r="295" spans="28:29" x14ac:dyDescent="0.25">
      <c r="AB295" s="177"/>
      <c r="AC295" s="177"/>
    </row>
    <row r="296" spans="28:29" x14ac:dyDescent="0.25">
      <c r="AB296" s="177"/>
      <c r="AC296" s="177"/>
    </row>
    <row r="297" spans="28:29" x14ac:dyDescent="0.25">
      <c r="AB297" s="177"/>
      <c r="AC297" s="177"/>
    </row>
    <row r="298" spans="28:29" x14ac:dyDescent="0.25">
      <c r="AB298" s="177"/>
      <c r="AC298" s="177"/>
    </row>
    <row r="299" spans="28:29" x14ac:dyDescent="0.25">
      <c r="AB299" s="177"/>
      <c r="AC299" s="177"/>
    </row>
    <row r="300" spans="28:29" x14ac:dyDescent="0.25">
      <c r="AB300" s="177"/>
      <c r="AC300" s="177"/>
    </row>
  </sheetData>
  <sheetProtection algorithmName="SHA-512" hashValue="11GybH5OS6XzDcPDxWWMmtYuctNYW9h8YQu872u+cDZm8zd2KLFtEmNYK5ryU+G2dnp6RkHDZwm/R1qHjuG/YQ==" saltValue="jJ0epW8bWO4i3tnsdygrVA==" spinCount="100000" sheet="1" objects="1" scenarios="1"/>
  <mergeCells count="144">
    <mergeCell ref="AS3:AV3"/>
    <mergeCell ref="E128:H128"/>
    <mergeCell ref="E129:H129"/>
    <mergeCell ref="I129:I133"/>
    <mergeCell ref="F130:H130"/>
    <mergeCell ref="F131:H131"/>
    <mergeCell ref="F132:H132"/>
    <mergeCell ref="F133:H133"/>
    <mergeCell ref="E134:H134"/>
    <mergeCell ref="I104:I112"/>
    <mergeCell ref="E119:H119"/>
    <mergeCell ref="E120:H120"/>
    <mergeCell ref="E121:H121"/>
    <mergeCell ref="E122:H122"/>
    <mergeCell ref="E123:H123"/>
    <mergeCell ref="I123:I127"/>
    <mergeCell ref="F124:H124"/>
    <mergeCell ref="F125:H125"/>
    <mergeCell ref="F126:H126"/>
    <mergeCell ref="F127:H127"/>
    <mergeCell ref="F111:H111"/>
    <mergeCell ref="F112:H112"/>
    <mergeCell ref="E113:H113"/>
    <mergeCell ref="E114:H114"/>
    <mergeCell ref="F115:H115"/>
    <mergeCell ref="E116:H116"/>
    <mergeCell ref="E117:H117"/>
    <mergeCell ref="I117:I118"/>
    <mergeCell ref="E118:H118"/>
    <mergeCell ref="E102:H102"/>
    <mergeCell ref="D103:H103"/>
    <mergeCell ref="E104:H104"/>
    <mergeCell ref="F105:H105"/>
    <mergeCell ref="F106:H106"/>
    <mergeCell ref="F107:H107"/>
    <mergeCell ref="F108:H108"/>
    <mergeCell ref="F109:H109"/>
    <mergeCell ref="F110:H110"/>
    <mergeCell ref="F97:H97"/>
    <mergeCell ref="E98:H98"/>
    <mergeCell ref="E99:H99"/>
    <mergeCell ref="E100:H100"/>
    <mergeCell ref="E101:H101"/>
    <mergeCell ref="E74:H74"/>
    <mergeCell ref="E75:H75"/>
    <mergeCell ref="E76:H76"/>
    <mergeCell ref="E77:H77"/>
    <mergeCell ref="E78:H78"/>
    <mergeCell ref="E79:H79"/>
    <mergeCell ref="E82:H82"/>
    <mergeCell ref="E83:H83"/>
    <mergeCell ref="E84:H84"/>
    <mergeCell ref="E85:H85"/>
    <mergeCell ref="E86:H86"/>
    <mergeCell ref="E87:H87"/>
    <mergeCell ref="D88:H88"/>
    <mergeCell ref="E89:H89"/>
    <mergeCell ref="E90:H90"/>
    <mergeCell ref="E80:H80"/>
    <mergeCell ref="E81:H81"/>
    <mergeCell ref="F91:H91"/>
    <mergeCell ref="F92:H92"/>
    <mergeCell ref="F93:H93"/>
    <mergeCell ref="F94:H94"/>
    <mergeCell ref="I74:I75"/>
    <mergeCell ref="F95:H95"/>
    <mergeCell ref="F96:H96"/>
    <mergeCell ref="E65:H65"/>
    <mergeCell ref="E70:H70"/>
    <mergeCell ref="E66:H66"/>
    <mergeCell ref="E67:H67"/>
    <mergeCell ref="E68:H68"/>
    <mergeCell ref="E69:H69"/>
    <mergeCell ref="I66:I69"/>
    <mergeCell ref="D71:H71"/>
    <mergeCell ref="E72:H72"/>
    <mergeCell ref="E73:H73"/>
    <mergeCell ref="E48:H48"/>
    <mergeCell ref="E49:H49"/>
    <mergeCell ref="E50:H50"/>
    <mergeCell ref="E53:H53"/>
    <mergeCell ref="E57:H57"/>
    <mergeCell ref="E58:H58"/>
    <mergeCell ref="E56:H56"/>
    <mergeCell ref="E59:H59"/>
    <mergeCell ref="E60:H60"/>
    <mergeCell ref="E22:H22"/>
    <mergeCell ref="E63:H63"/>
    <mergeCell ref="I61:I64"/>
    <mergeCell ref="E30:H30"/>
    <mergeCell ref="E32:H32"/>
    <mergeCell ref="F34:H34"/>
    <mergeCell ref="E31:H31"/>
    <mergeCell ref="F35:H35"/>
    <mergeCell ref="F33:H33"/>
    <mergeCell ref="D36:H36"/>
    <mergeCell ref="E37:H37"/>
    <mergeCell ref="E42:H42"/>
    <mergeCell ref="E51:H51"/>
    <mergeCell ref="E52:H52"/>
    <mergeCell ref="E54:H54"/>
    <mergeCell ref="E55:H55"/>
    <mergeCell ref="E61:H61"/>
    <mergeCell ref="E62:H62"/>
    <mergeCell ref="E64:H64"/>
    <mergeCell ref="E43:H43"/>
    <mergeCell ref="F44:H44"/>
    <mergeCell ref="F45:H45"/>
    <mergeCell ref="F46:H46"/>
    <mergeCell ref="F47:H47"/>
    <mergeCell ref="F13:H13"/>
    <mergeCell ref="F14:H14"/>
    <mergeCell ref="E15:H15"/>
    <mergeCell ref="I15:I16"/>
    <mergeCell ref="E16:H16"/>
    <mergeCell ref="E17:H17"/>
    <mergeCell ref="E18:H18"/>
    <mergeCell ref="E19:H19"/>
    <mergeCell ref="E21:H21"/>
    <mergeCell ref="E20:H20"/>
    <mergeCell ref="I51:I53"/>
    <mergeCell ref="I32:I35"/>
    <mergeCell ref="D5:H5"/>
    <mergeCell ref="I27:I28"/>
    <mergeCell ref="AB3:AQ3"/>
    <mergeCell ref="E26:H26"/>
    <mergeCell ref="E25:H25"/>
    <mergeCell ref="E23:H23"/>
    <mergeCell ref="E24:H24"/>
    <mergeCell ref="I23:I24"/>
    <mergeCell ref="E27:H27"/>
    <mergeCell ref="E28:H28"/>
    <mergeCell ref="D29:H29"/>
    <mergeCell ref="F10:H10"/>
    <mergeCell ref="E12:H12"/>
    <mergeCell ref="D4:H4"/>
    <mergeCell ref="E9:H9"/>
    <mergeCell ref="D8:H8"/>
    <mergeCell ref="X3:AA3"/>
    <mergeCell ref="J3:M3"/>
    <mergeCell ref="N3:W3"/>
    <mergeCell ref="E6:H6"/>
    <mergeCell ref="E7:H7"/>
    <mergeCell ref="F11:H11"/>
  </mergeCells>
  <conditionalFormatting sqref="P11 AB11 AG11 AI11 AL11 AN11">
    <cfRule type="expression" dxfId="25" priority="23">
      <formula>OR(AND(P9="yes",LEFT(P11,14)="not applicable"),AND(P9="no",LEFT(P11,14)&lt;&gt;"not applicable"))</formula>
    </cfRule>
  </conditionalFormatting>
  <conditionalFormatting sqref="P34 AB34 AD34 AG34 AI34 AL34 AN34">
    <cfRule type="expression" dxfId="24" priority="28">
      <formula>OR(AND(LEFT(P32,3)="yes",LEFT(P34,14)="not applicable"),AND(P32="no",LEFT(P34,14)&lt;&gt;"not applicable"))</formula>
    </cfRule>
  </conditionalFormatting>
  <conditionalFormatting sqref="P115 AB115 AD115 AG115 AI115 AL115 AN115">
    <cfRule type="expression" dxfId="23" priority="33">
      <formula>OR(AND(LEFT(P114,3)="yes",LEFT(P115,14)="not applicable"),AND(LEFT(P114,2)="no",LEFT(P115,14)&lt;&gt;"not applicable"))</formula>
    </cfRule>
  </conditionalFormatting>
  <conditionalFormatting sqref="P14 AB14 AG14 AI14 AL14 AN14">
    <cfRule type="expression" dxfId="22" priority="24">
      <formula>OR(AND(P12="yes",LEFT(P14,14)="not applicable"),AND(P12="no",LEFT(P14,14)&lt;&gt;"not applicable"))</formula>
    </cfRule>
  </conditionalFormatting>
  <conditionalFormatting sqref="P17 AB17 AD17 AG17 AI17 AL17 AN17">
    <cfRule type="expression" dxfId="21" priority="25">
      <formula>OR(AND(P15="yes",LEFT(P17,14)="not applicable"),AND(P15="no",LEFT(P17,14)&lt;&gt;"not applicable"))</formula>
    </cfRule>
  </conditionalFormatting>
  <conditionalFormatting sqref="P25 AG25 AI25 AL25 AN25 AB25 AD25">
    <cfRule type="expression" dxfId="20" priority="26">
      <formula>OR(AND(P23="yes",LEFT(P25,14)="not applicable"),AND(P23="no",LEFT(P25,14)&lt;&gt;"not applicable"))</formula>
    </cfRule>
  </conditionalFormatting>
  <conditionalFormatting sqref="P78 AB78 AD78 AG78 AI78 AL78 AN78">
    <cfRule type="expression" dxfId="19" priority="30">
      <formula>OR(AND(P76="yes",LEFT(P78,14)="not applicable"),AND(P76="no",LEFT(P78,14)&lt;&gt;"not applicable"))</formula>
    </cfRule>
  </conditionalFormatting>
  <conditionalFormatting sqref="P86 AB86 AD86 AG86 AI86 AL86 AN86">
    <cfRule type="expression" dxfId="18" priority="32">
      <formula>OR(AND(P84="yes",LEFT(P86,14)="not applicable"),AND(P84="no",LEFT(P86,14)&lt;&gt;"not applicable"))</formula>
    </cfRule>
  </conditionalFormatting>
  <conditionalFormatting sqref="R11">
    <cfRule type="expression" dxfId="17" priority="13">
      <formula>OR(AND(R9="yes",LEFT(R11,14)="not applicable"),AND(R9="no",LEFT(R11,14)&lt;&gt;"not applicable"))</formula>
    </cfRule>
  </conditionalFormatting>
  <conditionalFormatting sqref="R34">
    <cfRule type="expression" dxfId="16" priority="17">
      <formula>OR(AND(LEFT(R32,3)="yes",LEFT(R34,14)="not applicable"),AND(R32="no",LEFT(R34,14)&lt;&gt;"not applicable"))</formula>
    </cfRule>
  </conditionalFormatting>
  <conditionalFormatting sqref="R115">
    <cfRule type="expression" dxfId="15" priority="22">
      <formula>OR(AND(LEFT(R114,3)="yes",LEFT(R115,14)="not applicable"),AND(LEFT(R114,2)="no",LEFT(R115,14)&lt;&gt;"not applicable"))</formula>
    </cfRule>
  </conditionalFormatting>
  <conditionalFormatting sqref="R14">
    <cfRule type="expression" dxfId="14" priority="14">
      <formula>OR(AND(R12="yes",LEFT(R14,14)="not applicable"),AND(R12="no",LEFT(R14,14)&lt;&gt;"not applicable"))</formula>
    </cfRule>
  </conditionalFormatting>
  <conditionalFormatting sqref="R17">
    <cfRule type="expression" dxfId="13" priority="15">
      <formula>OR(AND(R15="yes",LEFT(R17,14)="not applicable"),AND(R15="no",LEFT(R17,14)&lt;&gt;"not applicable"))</formula>
    </cfRule>
  </conditionalFormatting>
  <conditionalFormatting sqref="R25">
    <cfRule type="expression" dxfId="12" priority="16">
      <formula>OR(AND(R23="yes",LEFT(R25,14)="not applicable"),AND(R23="no",LEFT(R25,14)&lt;&gt;"not applicable"))</formula>
    </cfRule>
  </conditionalFormatting>
  <conditionalFormatting sqref="R78">
    <cfRule type="expression" dxfId="11" priority="19">
      <formula>OR(AND(R76="yes",LEFT(R78,14)="not applicable"),AND(R76="no",LEFT(R78,14)&lt;&gt;"not applicable"))</formula>
    </cfRule>
  </conditionalFormatting>
  <conditionalFormatting sqref="R86">
    <cfRule type="expression" dxfId="10" priority="21">
      <formula>OR(AND(R84="yes",LEFT(R86,14)="not applicable"),AND(R84="no",LEFT(R86,14)&lt;&gt;"not applicable"))</formula>
    </cfRule>
  </conditionalFormatting>
  <conditionalFormatting sqref="T11">
    <cfRule type="expression" dxfId="9" priority="3">
      <formula>OR(AND(T9="yes",LEFT(T11,14)="not applicable"),AND(T9="no",LEFT(T11,14)&lt;&gt;"not applicable"))</formula>
    </cfRule>
  </conditionalFormatting>
  <conditionalFormatting sqref="T34">
    <cfRule type="expression" dxfId="8" priority="7">
      <formula>OR(AND(LEFT(T32,3)="yes",LEFT(T34,14)="not applicable"),AND(T32="no",LEFT(T34,14)&lt;&gt;"not applicable"))</formula>
    </cfRule>
  </conditionalFormatting>
  <conditionalFormatting sqref="T115">
    <cfRule type="expression" dxfId="7" priority="12">
      <formula>OR(AND(LEFT(T114,3)="yes",LEFT(T115,14)="not applicable"),AND(LEFT(T114,2)="no",LEFT(T115,14)&lt;&gt;"not applicable"))</formula>
    </cfRule>
  </conditionalFormatting>
  <conditionalFormatting sqref="T14">
    <cfRule type="expression" dxfId="6" priority="4">
      <formula>OR(AND(T12="yes",LEFT(T14,14)="not applicable"),AND(T12="no",LEFT(T14,14)&lt;&gt;"not applicable"))</formula>
    </cfRule>
  </conditionalFormatting>
  <conditionalFormatting sqref="T17">
    <cfRule type="expression" dxfId="5" priority="5">
      <formula>OR(AND(T15="yes",LEFT(T17,14)="not applicable"),AND(T15="no",LEFT(T17,14)&lt;&gt;"not applicable"))</formula>
    </cfRule>
  </conditionalFormatting>
  <conditionalFormatting sqref="T25">
    <cfRule type="expression" dxfId="4" priority="6">
      <formula>OR(AND(T23="yes",LEFT(T25,14)="not applicable"),AND(T23="no",LEFT(T25,14)&lt;&gt;"not applicable"))</formula>
    </cfRule>
  </conditionalFormatting>
  <conditionalFormatting sqref="T78">
    <cfRule type="expression" dxfId="3" priority="9">
      <formula>OR(AND(T76="yes",LEFT(T78,14)="not applicable"),AND(T76="no",LEFT(T78,14)&lt;&gt;"not applicable"))</formula>
    </cfRule>
  </conditionalFormatting>
  <conditionalFormatting sqref="T86">
    <cfRule type="expression" dxfId="2" priority="11">
      <formula>OR(AND(T84="yes",LEFT(T86,14)="not applicable"),AND(T84="no",LEFT(T86,14)&lt;&gt;"not applicable"))</formula>
    </cfRule>
  </conditionalFormatting>
  <conditionalFormatting sqref="AD11">
    <cfRule type="expression" dxfId="1" priority="1">
      <formula>OR(AND(AD9="yes",LEFT(AD11,14)="not applicable"),AND(AD9="no",LEFT(AD11,14)&lt;&gt;"not applicable"))</formula>
    </cfRule>
  </conditionalFormatting>
  <conditionalFormatting sqref="AD14">
    <cfRule type="expression" dxfId="0" priority="2">
      <formula>OR(AND(AD12="yes",LEFT(AD14,14)="not applicable"),AND(AD12="no",LEFT(AD14,14)&lt;&gt;"not applicable"))</formula>
    </cfRule>
  </conditionalFormatting>
  <dataValidations count="12">
    <dataValidation type="list" allowBlank="1" showInputMessage="1" showErrorMessage="1" sqref="P9 AL76 AN21 AN23 AN27 AN76 AN15 AN130:AN133 AN49 AN84 AN105:AN112 P76 AN30 P49 AN63 P105:P112 P84 AN19 AN38:AN41 AN61 AN44:AN47 AN72 AN124:AN127 AN101:AN102 AN80 AN119 AN121 AN9 AN68 AN12 AL66 P68 P121 P119 P80 P101:P102 P124:P127 P72 P44:P47 P61 P38:P41 P19 P63 P30 P130:P133 P27 P23 P21 P15 AL130:AL133 P12 AB121 AB119 AD76 AB124:AB127 AD68 AD38:AD41 AB61 AB38:AB41 AB19 AB63 AB30 AB101:AB102 AB105:AB112 AB84 AB49 AB130:AB133 AD80 AB27 AB23 AB21 AL15 AB15 P66 AB12 AD66 AB9 T12 AD121 AD119 AB80 AD124:AD127 AB72 AB44:AB47 AD44:AD47 AD27 AD12 AD61 AD30 AD101:AD102 AD105:AD112 AB76 AD49 AD130:AD133 AD84 AD23 AD21 AD9 AL27 AD15 AD63 T66 AB68 AG68 AG9 AG121 AG119 AG80 AG124:AG127 AG72 AG44:AG47 AG61 AG38:AG41 AG19 AG63 AG30 AG101:AG102 AG105:AG112 AG84 AG49 AG130:AG133 AG76 AG27 AG23 AG21 AL21 AG15 AB66 AG12 AI12 AI68 AI9 AI121 AI119 AI80 AI124:AI127 AI72 AI44:AI47 AI61 AI38:AI41 AI19 AI63 AI30 AI101:AI102 AI105:AI112 AI84 AI49 AI130:AI133 AI76 AI27 AI23 AI21 AL23 AI15 AG66 AL12 AL68 AL9 AL121 AL119 AL80 AL124:AL127 AL72 AL44:AL47 AI66 AL61 AL38:AL41 AL19 AL63 AL30 AL101:AL102 AL105:AL112 AL84 AL49 AN66 R9 R76 R49 R105:R112 R84 R68 R121 R119 R80 R101:R102 R124:R127 R72 R44:R47 R61 R38:R41 R19 R63 R30 R130:R133 R27 R23 R21 R15 R12 R66 T9 T76 T49 T105:T112 T84 T68 T121 T119 T80 T101:T102 T124:T127 T72 T44:T47 T61 T38:T41 T19 T63 T30 T130:T133 T27 T23 T21 T15 AD19 AD72" xr:uid="{00000000-0002-0000-0200-000000000000}">
      <formula1>ECO_A</formula1>
    </dataValidation>
    <dataValidation type="list" allowBlank="1" showInputMessage="1" showErrorMessage="1" sqref="P32 AB32 AD32 AG32 AI32 AL32 AN32 R32 T32" xr:uid="{00000000-0002-0000-0200-000001000000}">
      <formula1>ECO_B</formula1>
    </dataValidation>
    <dataValidation allowBlank="1" showInputMessage="1" showErrorMessage="1" sqref="P98 P100 AG103:AG104 AG77 P73 P81 AD31 AB113 AB75 AB83 AB73 AB81 P103:P104 AB103:AB104 AG113 AG134 AD20 P113 AD73 AG118 AD122:AD123 AD83 AD81 AD120 P116 P118 AG87:AG90 AG120 AG81 AG73 P85 AD128:AD129 P120 AG122:AG123 AG128:AG129 AD22 P122:P123 AB87:AB90 P128:P129 AB85 P77 AB31 AB22 AD87:AD90 AB79 AB77 AD85 AB10 AB20 T87:T90 AD13 AD8 AG8 P13 AD118 AD134 AB28:AB29 AG85 AB13 AB116 AB8 AD113 AD103:AD104 AD28:AD29 T134 AG28:AG29 AG116 P18 P16 AD79 P8 AG20 P28:P29 AG22 AB18 AB16 P10 P20 AG10 AG13 P22 AG31 AG42:AG43 P31 AG18 AD116 P48 AG48 P42:P43 AG50 AG26 P35:P37 AB50 AG52:AG53 P50 AD18 AG55:AG56 AG58 P52:P53 P55:P56 AD16 AD60 AG60 P58 AG16 AG62 AG64 P60 P62 P26 AG67 P24 P64 AD77 AB26 AB24 AB67 AG69 AD71 P67 AD26 AD24 AG71 AG24 AG98 P69 P71 P137 AB98 P33 AB35:AB37 AG35:AG37 P75 P79 AB33 AG75 AG79 P83 AD100 AD35:AD37 AD33 AG100 AG83 P87:P90 AB137 AG33 AB71 AB69 AB64 AB62 AB60 AB58 AB55:AB56 AB52:AB53 AB48 AB42:AB43 AB128:AB129 AB122:AB123 AB120 AB118 AD75 AB100 AD98 AD69 AD67 AD64 AD62 AD58 AD55:AD56 AD52:AD53 AD50 AD48 AD42:AD43 R98 R100 R73 R81 R103:R104 R113 R116 R118 R85 R120 R122:R123 R128:R129 R77 R13 R18 R16 R8 R28:R29 R10 R20 R22 R31 R48 R42:R43 R35:R37 R50 R52:R53 R55:R56 R58 R60 R62 R26 R24 R64 R67 R69 R71 R33 R75 R79 R83 R87:R90 R134 T98 T100 T73 T81 T103:T104 T113 T116 T118 T85 T120 T122:T123 T128:T129 T77 T13 T18 T16 T8 T28:T29 T10 T20 T22 T31 T48 T42:T43 T35:T37 T50 T52:T53 T55:T56 T58 T60 T62 T26 T24 T64 T67 T69 T71 T33 T75 T79 T83 AD10 AB134:AB135 P134:P135 K135:N135 K137:N137" xr:uid="{00000000-0002-0000-0200-000002000000}"/>
    <dataValidation type="list" allowBlank="1" showInputMessage="1" showErrorMessage="1" sqref="AN51 P54 P51 AB51 AB54 AD51 T51 AG51 AG54 AI54 AI51 AL51 AL54 AN54 R54 R51 T54 AD54" xr:uid="{00000000-0002-0000-0200-000003000000}">
      <formula1>ECO_2023_E</formula1>
    </dataValidation>
    <dataValidation type="list" allowBlank="1" showInputMessage="1" showErrorMessage="1" sqref="AN57 P59 P57 AB57 AB59 T57 AD57 AG57 AG59 AI59 AI57 AL57 AL59 AN59 R59 R57 T59 AD59" xr:uid="{00000000-0002-0000-0200-000004000000}">
      <formula1>ECO_2023_F</formula1>
    </dataValidation>
    <dataValidation type="list" allowBlank="1" showInputMessage="1" showErrorMessage="1" sqref="P91:P97 AB91:AB97 AD91:AD97 AG91:AG97 AI91:AI97 AL91:AL97 AN91:AN97 R91:R97 T91:T97" xr:uid="{00000000-0002-0000-0200-000005000000}">
      <formula1>ECO_2023_I</formula1>
    </dataValidation>
    <dataValidation type="list" allowBlank="1" showInputMessage="1" showErrorMessage="1" sqref="P99 AB99 AD99 AG99 AI99 AL99 AN99 R99 T99" xr:uid="{00000000-0002-0000-0200-000006000000}">
      <formula1>ECO_2023_J</formula1>
    </dataValidation>
    <dataValidation type="list" allowBlank="1" showInputMessage="1" showErrorMessage="1" sqref="P114 AB114 AD114 AG114 AI114 AL114 AN114 R114 T114" xr:uid="{00000000-0002-0000-0200-000007000000}">
      <formula1>ECO_2023_D</formula1>
    </dataValidation>
    <dataValidation type="list" allowBlank="1" showInputMessage="1" showErrorMessage="1" sqref="P117 AB117 AD117 AG117 AI117 AL117 AN117 R117 T117" xr:uid="{00000000-0002-0000-0200-000008000000}">
      <formula1>ECO_2023_K</formula1>
    </dataValidation>
    <dataValidation type="list" allowBlank="1" showInputMessage="1" showErrorMessage="1" sqref="P70 AB70 AD70 T70 AI70 AL70 AN70 R70 AG70" xr:uid="{00000000-0002-0000-0200-000009000000}">
      <formula1>ECO_2023_G</formula1>
    </dataValidation>
    <dataValidation type="list" allowBlank="1" showInputMessage="1" showErrorMessage="1" sqref="P65 AB65 AD65 AG65 AI65 AL65 AN65 R65 T65" xr:uid="{00000000-0002-0000-0200-00000A000000}">
      <formula1>ECO_2023_H</formula1>
    </dataValidation>
    <dataValidation type="list" allowBlank="1" showInputMessage="1" showErrorMessage="1" sqref="AN74 AL74 AI74 AG74 AD74 AB74 T74 R74 P74 P82 R82 T82 AB82 AD82 AG82 AI82 AL82 AN82" xr:uid="{42057807-DD80-4045-9E06-08C892F0808F}">
      <formula1>ECO_2023_L</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1028" r:id="rId4">
          <objectPr locked="0" defaultSize="0" r:id="rId5">
            <anchor moveWithCells="1">
              <from>
                <xdr:col>8</xdr:col>
                <xdr:colOff>1219200</xdr:colOff>
                <xdr:row>3</xdr:row>
                <xdr:rowOff>946150</xdr:rowOff>
              </from>
              <to>
                <xdr:col>8</xdr:col>
                <xdr:colOff>2133600</xdr:colOff>
                <xdr:row>3</xdr:row>
                <xdr:rowOff>1631950</xdr:rowOff>
              </to>
            </anchor>
          </objectPr>
        </oleObject>
      </mc:Choice>
      <mc:Fallback>
        <oleObject progId="Document" dvAspect="DVASPECT_ICON" shapeId="1028" r:id="rId4"/>
      </mc:Fallback>
    </mc:AlternateContent>
  </oleObjects>
  <extLst>
    <ext xmlns:x14="http://schemas.microsoft.com/office/spreadsheetml/2009/9/main" uri="{CCE6A557-97BC-4b89-ADB6-D9C93CAAB3DF}">
      <x14:dataValidations xmlns:xm="http://schemas.microsoft.com/office/excel/2006/main" count="69">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B000000}">
          <x14:formula1>
            <xm:f>OFFSET(Conditions!$B$3,0,0,Conditions!$B$1,1)</xm:f>
          </x14:formula1>
          <xm:sqref>P11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C000000}">
          <x14:formula1>
            <xm:f>OFFSET(Conditions!$B$33,0,0,Conditions!$B$31,1)</xm:f>
          </x14:formula1>
          <xm:sqref>AB11 AD11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E000000}">
          <x14:formula1>
            <xm:f>OFFSET(Conditions!$B$53,0,0,Conditions!$B$51,1)</xm:f>
          </x14:formula1>
          <xm:sqref>AG11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F000000}">
          <x14:formula1>
            <xm:f>OFFSET(Conditions!$B$63,0,0,Conditions!$B$61,1)</xm:f>
          </x14:formula1>
          <xm:sqref>AI11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0000000}">
          <x14:formula1>
            <xm:f>OFFSET(Conditions!$B$73,0,0,Conditions!$B$71,1)</xm:f>
          </x14:formula1>
          <xm:sqref>AL11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1000000}">
          <x14:formula1>
            <xm:f>OFFSET(Conditions!$B$83,0,0,Conditions!$B$81,1)</xm:f>
          </x14:formula1>
          <xm:sqref>AN11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2000000}">
          <x14:formula1>
            <xm:f>OFFSET(Conditions!$D$3,0,0,Conditions!$D$1,1)</xm:f>
          </x14:formula1>
          <xm:sqref>P14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3000000}">
          <x14:formula1>
            <xm:f>OFFSET(Conditions!$D$33,0,0,Conditions!$D$31,1)</xm:f>
          </x14:formula1>
          <xm:sqref>AB14 AD14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5000000}">
          <x14:formula1>
            <xm:f>OFFSET(Conditions!$D$53,0,0,Conditions!$D$51,1)</xm:f>
          </x14:formula1>
          <xm:sqref>AG14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6000000}">
          <x14:formula1>
            <xm:f>OFFSET(Conditions!$D$63,0,0,Conditions!$D$61,1)</xm:f>
          </x14:formula1>
          <xm:sqref>AI14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7000000}">
          <x14:formula1>
            <xm:f>OFFSET(Conditions!$D$73,0,0,Conditions!$D$71,1)</xm:f>
          </x14:formula1>
          <xm:sqref>AL14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8000000}">
          <x14:formula1>
            <xm:f>OFFSET(Conditions!$D$83,0,0,Conditions!$D$81,1)</xm:f>
          </x14:formula1>
          <xm:sqref>AN14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9000000}">
          <x14:formula1>
            <xm:f>OFFSET(Conditions!$F$3,0,0,Conditions!$F$1,1)</xm:f>
          </x14:formula1>
          <xm:sqref>P17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A000000}">
          <x14:formula1>
            <xm:f>OFFSET(Conditions!$F$33,0,0,Conditions!$F$31,1)</xm:f>
          </x14:formula1>
          <xm:sqref>AB17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B000000}">
          <x14:formula1>
            <xm:f>OFFSET(Conditions!$F$43,0,0,Conditions!$F$41,1)</xm:f>
          </x14:formula1>
          <xm:sqref>AD17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C000000}">
          <x14:formula1>
            <xm:f>OFFSET(Conditions!$F$53,0,0,Conditions!$F$51,1)</xm:f>
          </x14:formula1>
          <xm:sqref>AG17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D000000}">
          <x14:formula1>
            <xm:f>OFFSET(Conditions!$F$63,0,0,Conditions!$F$61,1)</xm:f>
          </x14:formula1>
          <xm:sqref>AI17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E000000}">
          <x14:formula1>
            <xm:f>OFFSET(Conditions!$F$73,0,0,Conditions!$F$71,1)</xm:f>
          </x14:formula1>
          <xm:sqref>AL17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F000000}">
          <x14:formula1>
            <xm:f>OFFSET(Conditions!$F$83,0,0,Conditions!$F$81,1)</xm:f>
          </x14:formula1>
          <xm:sqref>AN17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0000000}">
          <x14:formula1>
            <xm:f>OFFSET(Conditions!$H$3,0,0,Conditions!$H$1,1)</xm:f>
          </x14:formula1>
          <xm:sqref>P25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2000000}">
          <x14:formula1>
            <xm:f>OFFSET(Conditions!$H$43,0,0,Conditions!$H$41,1)</xm:f>
          </x14:formula1>
          <xm:sqref>AB25 AD25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3000000}">
          <x14:formula1>
            <xm:f>OFFSET(Conditions!$H$53,0,0,Conditions!$H$51,1)</xm:f>
          </x14:formula1>
          <xm:sqref>AG25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4000000}">
          <x14:formula1>
            <xm:f>OFFSET(Conditions!$H$63,0,0,Conditions!$H$61,1)</xm:f>
          </x14:formula1>
          <xm:sqref>AI25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5000000}">
          <x14:formula1>
            <xm:f>OFFSET(Conditions!$H$73,0,0,Conditions!$H$71,1)</xm:f>
          </x14:formula1>
          <xm:sqref>AL25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6000000}">
          <x14:formula1>
            <xm:f>OFFSET(Conditions!$H$83,0,0,Conditions!$H$81,1)</xm:f>
          </x14:formula1>
          <xm:sqref>AN25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7000000}">
          <x14:formula1>
            <xm:f>OFFSET(Conditions!$J$3,0,0,Conditions!$J$1,1)</xm:f>
          </x14:formula1>
          <xm:sqref>P34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8000000}">
          <x14:formula1>
            <xm:f>OFFSET(Conditions!$J$33,0,0,Conditions!$J$31,1)</xm:f>
          </x14:formula1>
          <xm:sqref>AB34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9000000}">
          <x14:formula1>
            <xm:f>OFFSET(Conditions!$J$43,0,0,Conditions!$J$41,1)</xm:f>
          </x14:formula1>
          <xm:sqref>AD34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A000000}">
          <x14:formula1>
            <xm:f>OFFSET(Conditions!$J$53,0,0,Conditions!$J$51,1)</xm:f>
          </x14:formula1>
          <xm:sqref>AG34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B000000}">
          <x14:formula1>
            <xm:f>OFFSET(Conditions!$J$63,0,0,Conditions!$J$61,1)</xm:f>
          </x14:formula1>
          <xm:sqref>AI34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C000000}">
          <x14:formula1>
            <xm:f>OFFSET(Conditions!$J$73,0,0,Conditions!$J$71,1)</xm:f>
          </x14:formula1>
          <xm:sqref>AL34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D000000}">
          <x14:formula1>
            <xm:f>OFFSET(Conditions!$J$83,0,0,Conditions!$J$81,1)</xm:f>
          </x14:formula1>
          <xm:sqref>AN34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5000000}">
          <x14:formula1>
            <xm:f>OFFSET(Conditions!$N$3,0,0,Conditions!$N$1,1)</xm:f>
          </x14:formula1>
          <xm:sqref>P78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6000000}">
          <x14:formula1>
            <xm:f>OFFSET(Conditions!$N$33,0,0,Conditions!$N$31,1)</xm:f>
          </x14:formula1>
          <xm:sqref>AB78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7000000}">
          <x14:formula1>
            <xm:f>OFFSET(Conditions!$N$43,0,0,Conditions!$N$41,1)</xm:f>
          </x14:formula1>
          <xm:sqref>AD78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8000000}">
          <x14:formula1>
            <xm:f>OFFSET(Conditions!$N$53,0,0,Conditions!$N$51,1)</xm:f>
          </x14:formula1>
          <xm:sqref>AG78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9000000}">
          <x14:formula1>
            <xm:f>OFFSET(Conditions!$N$63,0,0,Conditions!$N$61,1)</xm:f>
          </x14:formula1>
          <xm:sqref>AI78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A000000}">
          <x14:formula1>
            <xm:f>OFFSET(Conditions!$N$73,0,0,Conditions!$N$71,1)</xm:f>
          </x14:formula1>
          <xm:sqref>AL78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3B000000}">
          <x14:formula1>
            <xm:f>OFFSET(Conditions!$N$83,0,0,Conditions!$N$81,1)</xm:f>
          </x14:formula1>
          <xm:sqref>AN78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3000000}">
          <x14:formula1>
            <xm:f>OFFSET(Conditions!$R$3,0,0,Conditions!$R$1,1)</xm:f>
          </x14:formula1>
          <xm:sqref>P86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4000000}">
          <x14:formula1>
            <xm:f>OFFSET(Conditions!$R$33,0,0,Conditions!$R$31,1)</xm:f>
          </x14:formula1>
          <xm:sqref>AB86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5000000}">
          <x14:formula1>
            <xm:f>OFFSET(Conditions!$R$43,0,0,Conditions!$R$41,1)</xm:f>
          </x14:formula1>
          <xm:sqref>AD86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6000000}">
          <x14:formula1>
            <xm:f>OFFSET(Conditions!$R$53,0,0,Conditions!$R$51,1)</xm:f>
          </x14:formula1>
          <xm:sqref>AG86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7000000}">
          <x14:formula1>
            <xm:f>OFFSET(Conditions!$R$63,0,0,Conditions!$R$61,1)</xm:f>
          </x14:formula1>
          <xm:sqref>AI86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8000000}">
          <x14:formula1>
            <xm:f>OFFSET(Conditions!$R$73,0,0,Conditions!$R$71,1)</xm:f>
          </x14:formula1>
          <xm:sqref>AL86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9000000}">
          <x14:formula1>
            <xm:f>OFFSET(Conditions!$R$83,0,0,Conditions!$R$81,1)</xm:f>
          </x14:formula1>
          <xm:sqref>AN86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A000000}">
          <x14:formula1>
            <xm:f>OFFSET(Conditions!$T$3,0,0,Conditions!$T$1,1)</xm:f>
          </x14:formula1>
          <xm:sqref>P115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B000000}">
          <x14:formula1>
            <xm:f>OFFSET(Conditions!$T$33,0,0,Conditions!$T$31,1)</xm:f>
          </x14:formula1>
          <xm:sqref>AB115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C000000}">
          <x14:formula1>
            <xm:f>OFFSET(Conditions!$T$43,0,0,Conditions!$T$41,1)</xm:f>
          </x14:formula1>
          <xm:sqref>AD115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D000000}">
          <x14:formula1>
            <xm:f>OFFSET(Conditions!$T$53,0,0,Conditions!$T$51,1)</xm:f>
          </x14:formula1>
          <xm:sqref>AG115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E000000}">
          <x14:formula1>
            <xm:f>OFFSET(Conditions!$T$63,0,0,Conditions!$T$61,1)</xm:f>
          </x14:formula1>
          <xm:sqref>AI115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4F000000}">
          <x14:formula1>
            <xm:f>OFFSET(Conditions!$T$73,0,0,Conditions!$T$71,1)</xm:f>
          </x14:formula1>
          <xm:sqref>AL115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50000000}">
          <x14:formula1>
            <xm:f>OFFSET(Conditions!$T$83,0,0,Conditions!$T$81,1)</xm:f>
          </x14:formula1>
          <xm:sqref>AN115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E79C9BDD-49E5-4B28-BD62-544563F4B2A7}">
          <x14:formula1>
            <xm:f>OFFSET(Conditions!$B$13,0,0,Conditions!$B$11,1)</xm:f>
          </x14:formula1>
          <xm:sqref>R11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4E40F3E-D235-40D1-8CAB-F95CC90BA4F0}">
          <x14:formula1>
            <xm:f>OFFSET(Conditions!$B$23,0,0,Conditions!$B$21,1)</xm:f>
          </x14:formula1>
          <xm:sqref>T11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F69F31C-4C0A-46E6-AE35-71058817C3D3}">
          <x14:formula1>
            <xm:f>OFFSET(Conditions!$D$13,0,0,Conditions!$D$11,1)</xm:f>
          </x14:formula1>
          <xm:sqref>R14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AEEEB78-8CB8-4A5E-BBD1-946B38365C25}">
          <x14:formula1>
            <xm:f>OFFSET(Conditions!$D$23,0,0,Conditions!$D$21,1)</xm:f>
          </x14:formula1>
          <xm:sqref>T14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917EEDFF-D4BB-42C0-9822-681C06FA5FCA}">
          <x14:formula1>
            <xm:f>OFFSET(Conditions!$F$13,0,0,Conditions!$F$11,1)</xm:f>
          </x14:formula1>
          <xm:sqref>R17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321CB13-0D7F-4AB5-B356-393AF2B647F4}">
          <x14:formula1>
            <xm:f>OFFSET(Conditions!$F$23,0,0,Conditions!$F$21,1)</xm:f>
          </x14:formula1>
          <xm:sqref>T17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7CF9051-D967-4147-9ACE-59E16B1BC269}">
          <x14:formula1>
            <xm:f>OFFSET(Conditions!$H$13,0,0,Conditions!$H$11,1)</xm:f>
          </x14:formula1>
          <xm:sqref>R25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4DBA5C3-9DBC-4004-81A4-55BF18133A11}">
          <x14:formula1>
            <xm:f>OFFSET(Conditions!$H$23,0,0,Conditions!$H$21,1)</xm:f>
          </x14:formula1>
          <xm:sqref>T25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B0E2E1F-D6F2-466D-B593-F6077857C5F5}">
          <x14:formula1>
            <xm:f>OFFSET(Conditions!$J$13,0,0,Conditions!$J$11,1)</xm:f>
          </x14:formula1>
          <xm:sqref>R34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A056269-F594-46AF-A119-ABE5F42369C1}">
          <x14:formula1>
            <xm:f>OFFSET(Conditions!$J$23,0,0,Conditions!$J$21,1)</xm:f>
          </x14:formula1>
          <xm:sqref>T34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C804039-FB5B-44E4-8345-B940B0ECF954}">
          <x14:formula1>
            <xm:f>OFFSET(Conditions!$N$13,0,0,Conditions!$N$11,1)</xm:f>
          </x14:formula1>
          <xm:sqref>R78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33455D72-01B4-4A7E-B621-1D85EDBE5486}">
          <x14:formula1>
            <xm:f>OFFSET(Conditions!$N$23,0,0,Conditions!$N$21,1)</xm:f>
          </x14:formula1>
          <xm:sqref>T78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48B2AE41-C005-458A-BC30-A6BF2AD41B87}">
          <x14:formula1>
            <xm:f>OFFSET(Conditions!$R$13,0,0,Conditions!$R$11,1)</xm:f>
          </x14:formula1>
          <xm:sqref>R86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FF55DA95-7B92-4EFE-B426-73AC826B5716}">
          <x14:formula1>
            <xm:f>OFFSET(Conditions!$R$23,0,0,Conditions!$R$21,1)</xm:f>
          </x14:formula1>
          <xm:sqref>T86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1DEF2609-45E3-4A32-8E06-A369F47885B7}">
          <x14:formula1>
            <xm:f>OFFSET(Conditions!$T$13,0,0,Conditions!$T$11,1)</xm:f>
          </x14:formula1>
          <xm:sqref>R115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6BDD7AB2-C817-4887-A3E1-8F8C3CE19EF2}">
          <x14:formula1>
            <xm:f>OFFSET(Conditions!$T$23,0,0,Conditions!$T$21,1)</xm:f>
          </x14:formula1>
          <xm:sqref>T115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3"/>
  <dimension ref="A1:AC300"/>
  <sheetViews>
    <sheetView topLeftCell="D3" zoomScale="85" zoomScaleNormal="85" workbookViewId="0">
      <selection activeCell="B3" sqref="B3"/>
    </sheetView>
  </sheetViews>
  <sheetFormatPr defaultColWidth="9.1796875" defaultRowHeight="12.5" x14ac:dyDescent="0.25"/>
  <cols>
    <col min="1" max="1" width="8.26953125" style="199" hidden="1" customWidth="1"/>
    <col min="2" max="2" width="15.1796875" style="199" hidden="1" customWidth="1"/>
    <col min="3" max="3" width="70" style="200" hidden="1" customWidth="1"/>
    <col min="4" max="4" width="12.7265625" style="199" customWidth="1"/>
    <col min="5" max="5" width="73.7265625" style="201" customWidth="1"/>
    <col min="6" max="6" width="20.453125" style="201" customWidth="1"/>
    <col min="7" max="8" width="20.7265625" style="201" customWidth="1"/>
    <col min="9" max="9" width="13.453125" style="199" customWidth="1"/>
    <col min="10" max="12" width="9.1796875" style="199"/>
    <col min="13" max="13" width="32" style="199" customWidth="1"/>
    <col min="14" max="17" width="0" style="199" hidden="1" customWidth="1"/>
    <col min="18" max="23" width="9.1796875" style="199" customWidth="1"/>
    <col min="24" max="27" width="9.1796875" style="199"/>
    <col min="28" max="28" width="72.7265625" style="199" customWidth="1"/>
    <col min="29" max="29" width="40.7265625" style="199" customWidth="1"/>
    <col min="30" max="48" width="9.1796875" style="199" customWidth="1"/>
    <col min="49" max="16384" width="9.1796875" style="199"/>
  </cols>
  <sheetData>
    <row r="1" spans="1:29" x14ac:dyDescent="0.25">
      <c r="A1" s="199" t="s">
        <v>22</v>
      </c>
      <c r="B1" s="199" t="s">
        <v>273</v>
      </c>
      <c r="C1" s="200" t="s">
        <v>274</v>
      </c>
      <c r="D1" s="199" t="s">
        <v>21</v>
      </c>
      <c r="E1" s="201" t="s">
        <v>20</v>
      </c>
      <c r="F1" s="202" t="str">
        <f>"reply_"&amp;LEFT(Country!B3,3)&amp;"_2018"</f>
        <v>reply_AUS_2018</v>
      </c>
      <c r="G1" s="202" t="str">
        <f>"reply_"&amp;LEFT(Country!B3,3)&amp;"_2023"</f>
        <v>reply_AUS_2023</v>
      </c>
      <c r="H1" s="202" t="s">
        <v>447</v>
      </c>
      <c r="I1" s="202" t="str">
        <f>"Comment_"&amp;LEFT(Country!B3,3)</f>
        <v>Comment_AUS</v>
      </c>
      <c r="R1" s="199" t="s">
        <v>26</v>
      </c>
    </row>
    <row r="2" spans="1:29" ht="25" x14ac:dyDescent="0.25">
      <c r="A2" s="200" t="str">
        <f>'4-Regulation'!B6</f>
        <v>NI</v>
      </c>
      <c r="B2" s="200" t="str">
        <f>'4-Regulation'!A6</f>
        <v>Q4.01</v>
      </c>
      <c r="C2" s="200" t="str">
        <f>LEFT('4-Regulation'!E6,FIND("Q",'4-Regulation'!E6)-2)</f>
        <v xml:space="preserve">Please provide us the name of the body/institution answering this question in the original language and provide a link to its webpage. </v>
      </c>
      <c r="D2" s="200" t="str">
        <f>IF(OR('4-Regulation'!B6="N",'4-Regulation'!B6="NI"),"N",'4-Regulation'!C6)</f>
        <v>N</v>
      </c>
      <c r="E2" s="200" t="s">
        <v>0</v>
      </c>
      <c r="F2" s="200" t="str">
        <f>'4-Regulation'!V6</f>
        <v/>
      </c>
      <c r="G2" s="200" t="str">
        <f>'4-Regulation'!AP6</f>
        <v>.</v>
      </c>
      <c r="H2" s="200">
        <f>'4-Regulation'!AQ6</f>
        <v>0</v>
      </c>
      <c r="I2" s="199" t="str">
        <f>IF(H2=0,".",H2)</f>
        <v>.</v>
      </c>
    </row>
    <row r="3" spans="1:29" x14ac:dyDescent="0.25">
      <c r="A3" s="200" t="str">
        <f>'4-Regulation'!B7</f>
        <v>NI</v>
      </c>
      <c r="B3" s="200" t="str">
        <f>'4-Regulation'!A7</f>
        <v>Q4.02</v>
      </c>
      <c r="C3" s="200" t="str">
        <f>LEFT('4-Regulation'!E7,FIND("Q",'4-Regulation'!E7)-2)</f>
        <v xml:space="preserve">Please also indicate the e-mail address of the specific person answering this section. </v>
      </c>
      <c r="D3" s="200" t="str">
        <f>IF(OR('4-Regulation'!B7="N",'4-Regulation'!B7="NI"),"N",'4-Regulation'!C7)</f>
        <v>N</v>
      </c>
      <c r="E3" s="200" t="s">
        <v>0</v>
      </c>
      <c r="F3" s="200" t="str">
        <f>'4-Regulation'!V7</f>
        <v/>
      </c>
      <c r="G3" s="200" t="str">
        <f>'4-Regulation'!AP7</f>
        <v>.</v>
      </c>
      <c r="H3" s="200">
        <f>'4-Regulation'!AQ7</f>
        <v>0</v>
      </c>
      <c r="I3" s="199" t="str">
        <f t="shared" ref="I3:I66" si="0">IF(H3=0,".",H3)</f>
        <v>.</v>
      </c>
    </row>
    <row r="4" spans="1:29" ht="25" x14ac:dyDescent="0.25">
      <c r="A4" s="200" t="str">
        <f>'4-Regulation'!B9</f>
        <v>E</v>
      </c>
      <c r="B4" s="200" t="str">
        <f>'4-Regulation'!A9</f>
        <v>Q4.1.1</v>
      </c>
      <c r="C4" s="200" t="str">
        <f>LEFT('4-Regulation'!E9,FIND("Q",'4-Regulation'!E9)-2)</f>
        <v xml:space="preserve">Is a complete online database of all primary laws currently in force freely available to the public in a searchable format? </v>
      </c>
      <c r="D4" s="200" t="str">
        <f>IF(OR('4-Regulation'!B9="N",'4-Regulation'!B9="NI"),"N",'4-Regulation'!C9)</f>
        <v>Q13a.1.1</v>
      </c>
      <c r="E4" s="200" t="s">
        <v>451</v>
      </c>
      <c r="F4" s="200" t="str">
        <f>'4-Regulation'!V9</f>
        <v>yes</v>
      </c>
      <c r="G4" s="200" t="str">
        <f>'4-Regulation'!AP9</f>
        <v>.</v>
      </c>
      <c r="H4" s="200">
        <f>'4-Regulation'!AQ9</f>
        <v>0</v>
      </c>
      <c r="I4" s="199" t="str">
        <f t="shared" si="0"/>
        <v>.</v>
      </c>
    </row>
    <row r="5" spans="1:29" x14ac:dyDescent="0.25">
      <c r="A5" s="200" t="str">
        <f>'4-Regulation'!B10</f>
        <v>I</v>
      </c>
      <c r="B5" s="200" t="str">
        <f>'4-Regulation'!A10</f>
        <v>Q4.1.1a</v>
      </c>
      <c r="C5" s="200" t="str">
        <f>LEFT('4-Regulation'!F10,FIND("Q",'4-Regulation'!F10)-2)</f>
        <v xml:space="preserve">Please provide a link to this database </v>
      </c>
      <c r="D5" s="200" t="str">
        <f>IF(OR('4-Regulation'!B10="N",'4-Regulation'!B10="NI"),"N",'4-Regulation'!C10)</f>
        <v>Q13a.1.1b</v>
      </c>
      <c r="E5" s="200" t="s">
        <v>452</v>
      </c>
      <c r="F5" s="200" t="str">
        <f>'4-Regulation'!V10</f>
        <v>yes</v>
      </c>
      <c r="G5" s="200" t="str">
        <f>'4-Regulation'!AP10</f>
        <v>.</v>
      </c>
      <c r="H5" s="200">
        <f>'4-Regulation'!AQ10</f>
        <v>0</v>
      </c>
      <c r="I5" s="199" t="str">
        <f t="shared" si="0"/>
        <v>.</v>
      </c>
      <c r="AB5" s="203"/>
      <c r="AC5" s="203"/>
    </row>
    <row r="6" spans="1:29" x14ac:dyDescent="0.25">
      <c r="A6" s="200" t="str">
        <f>'4-Regulation'!B11</f>
        <v>E</v>
      </c>
      <c r="B6" s="200" t="str">
        <f>'4-Regulation'!A11</f>
        <v>Q4.1.1b</v>
      </c>
      <c r="C6" s="200" t="str">
        <f>LEFT('4-Regulation'!F11,FIND("Q",'4-Regulation'!F11)-2)</f>
        <v xml:space="preserve">If yes, is it up-to-date? </v>
      </c>
      <c r="D6" s="200" t="str">
        <f>IF(OR('4-Regulation'!B11="N",'4-Regulation'!B11="NI"),"N",'4-Regulation'!C11)</f>
        <v>Q13a.1.1a</v>
      </c>
      <c r="E6" s="200" t="s">
        <v>453</v>
      </c>
      <c r="F6" s="200" t="str">
        <f>'4-Regulation'!V11</f>
        <v>yes</v>
      </c>
      <c r="G6" s="200" t="str">
        <f>'4-Regulation'!AP11</f>
        <v>.</v>
      </c>
      <c r="H6" s="200">
        <f>'4-Regulation'!AQ11</f>
        <v>0</v>
      </c>
      <c r="I6" s="199" t="str">
        <f t="shared" si="0"/>
        <v>.</v>
      </c>
      <c r="AB6" s="203"/>
      <c r="AC6" s="203"/>
    </row>
    <row r="7" spans="1:29" ht="25" x14ac:dyDescent="0.25">
      <c r="A7" s="200" t="str">
        <f>'4-Regulation'!B12</f>
        <v>E</v>
      </c>
      <c r="B7" s="200" t="str">
        <f>'4-Regulation'!A12</f>
        <v>Q4.1.2</v>
      </c>
      <c r="C7" s="200" t="str">
        <f>LEFT('4-Regulation'!E12,FIND("Q",'4-Regulation'!E12)-2)</f>
        <v xml:space="preserve">Is a complete online database of all subordinate regulations currently in force freely available to the public in a searchable format? </v>
      </c>
      <c r="D7" s="200" t="str">
        <f>IF(OR('4-Regulation'!B12="N",'4-Regulation'!B12="NI"),"N",'4-Regulation'!C12)</f>
        <v>Q13a.1.2</v>
      </c>
      <c r="E7" s="200" t="s">
        <v>454</v>
      </c>
      <c r="F7" s="200" t="str">
        <f>'4-Regulation'!V12</f>
        <v>yes</v>
      </c>
      <c r="G7" s="200" t="str">
        <f>'4-Regulation'!AP12</f>
        <v>.</v>
      </c>
      <c r="H7" s="200">
        <f>'4-Regulation'!AQ12</f>
        <v>0</v>
      </c>
      <c r="I7" s="199" t="str">
        <f t="shared" si="0"/>
        <v>.</v>
      </c>
      <c r="AB7" s="203"/>
      <c r="AC7" s="203"/>
    </row>
    <row r="8" spans="1:29" x14ac:dyDescent="0.25">
      <c r="A8" s="200" t="str">
        <f>'4-Regulation'!B13</f>
        <v>I</v>
      </c>
      <c r="B8" s="200" t="str">
        <f>'4-Regulation'!A13</f>
        <v>Q4.1.2a</v>
      </c>
      <c r="C8" s="200" t="str">
        <f>LEFT('4-Regulation'!F13,FIND("Q",'4-Regulation'!F13)-2)</f>
        <v xml:space="preserve">Please provide a link to this database </v>
      </c>
      <c r="D8" s="200" t="str">
        <f>IF(OR('4-Regulation'!B13="N",'4-Regulation'!B13="NI"),"N",'4-Regulation'!C13)</f>
        <v>Q13a.1.2a</v>
      </c>
      <c r="E8" s="200" t="s">
        <v>455</v>
      </c>
      <c r="F8" s="200" t="str">
        <f>'4-Regulation'!V13</f>
        <v>.</v>
      </c>
      <c r="G8" s="200" t="str">
        <f>'4-Regulation'!AP13</f>
        <v>.</v>
      </c>
      <c r="H8" s="200">
        <f>'4-Regulation'!AQ13</f>
        <v>0</v>
      </c>
      <c r="I8" s="199" t="str">
        <f t="shared" si="0"/>
        <v>.</v>
      </c>
      <c r="AB8" s="203"/>
      <c r="AC8" s="203"/>
    </row>
    <row r="9" spans="1:29" x14ac:dyDescent="0.25">
      <c r="A9" s="200" t="str">
        <f>'4-Regulation'!B14</f>
        <v>N</v>
      </c>
      <c r="B9" s="200" t="str">
        <f>'4-Regulation'!A14</f>
        <v>Q4.1.2b</v>
      </c>
      <c r="C9" s="200" t="str">
        <f>LEFT('4-Regulation'!F14,FIND("Q",'4-Regulation'!F14)-2)</f>
        <v xml:space="preserve"> If yes, is it up-to-date? </v>
      </c>
      <c r="D9" s="200" t="str">
        <f>IF(OR('4-Regulation'!B14="N",'4-Regulation'!B14="NI"),"N",'4-Regulation'!C14)</f>
        <v>N</v>
      </c>
      <c r="E9" s="200" t="s">
        <v>0</v>
      </c>
      <c r="F9" s="200" t="str">
        <f>'4-Regulation'!V14</f>
        <v/>
      </c>
      <c r="G9" s="200" t="str">
        <f>'4-Regulation'!AP14</f>
        <v>.</v>
      </c>
      <c r="H9" s="200">
        <f>'4-Regulation'!AQ14</f>
        <v>0</v>
      </c>
      <c r="I9" s="199" t="str">
        <f t="shared" si="0"/>
        <v>.</v>
      </c>
      <c r="AB9" s="203"/>
      <c r="AC9" s="203"/>
    </row>
    <row r="10" spans="1:29" ht="30.75" customHeight="1" x14ac:dyDescent="0.25">
      <c r="A10" s="200" t="str">
        <f>'4-Regulation'!B15</f>
        <v>EC</v>
      </c>
      <c r="B10" s="200" t="str">
        <f>'4-Regulation'!A15</f>
        <v>Q4.1.3</v>
      </c>
      <c r="C10" s="200" t="str">
        <f>LEFT('4-Regulation'!E15,FIND("Q",'4-Regulation'!E15)-2)</f>
        <v xml:space="preserve">Is there a requirement to use 'plain language' in the drafting of new primary laws and subordinate regulations?  </v>
      </c>
      <c r="D10" s="200" t="str">
        <f>IF(OR('4-Regulation'!B15="N",'4-Regulation'!B15="NI"),"N",'4-Regulation'!C15)</f>
        <v>Q13a.1.4</v>
      </c>
      <c r="E10" s="200" t="s">
        <v>456</v>
      </c>
      <c r="F10" s="200" t="str">
        <f>'4-Regulation'!V15</f>
        <v>yes</v>
      </c>
      <c r="G10" s="200" t="str">
        <f>'4-Regulation'!AP15</f>
        <v>.</v>
      </c>
      <c r="H10" s="200">
        <f>'4-Regulation'!AQ15</f>
        <v>0</v>
      </c>
      <c r="I10" s="199" t="str">
        <f t="shared" si="0"/>
        <v>.</v>
      </c>
      <c r="AB10" s="203"/>
      <c r="AC10" s="203"/>
    </row>
    <row r="11" spans="1:29" ht="25" x14ac:dyDescent="0.25">
      <c r="A11" s="200" t="str">
        <f>'4-Regulation'!B16</f>
        <v>I</v>
      </c>
      <c r="B11" s="200" t="str">
        <f>'4-Regulation'!A16</f>
        <v>Q4.1.3a</v>
      </c>
      <c r="C11" s="200" t="str">
        <f>LEFT('4-Regulation'!E16,FIND("Q",'4-Regulation'!E16)-2)</f>
        <v xml:space="preserve">Please provide a web link to the law/regulation imposing this requirement </v>
      </c>
      <c r="D11" s="200" t="str">
        <f>IF(OR('4-Regulation'!B16="N",'4-Regulation'!B16="NI"),"N",'4-Regulation'!C16)</f>
        <v>Q13a.1.4a</v>
      </c>
      <c r="E11" s="200" t="s">
        <v>457</v>
      </c>
      <c r="F11" s="200" t="str">
        <f>'4-Regulation'!V16</f>
        <v>.</v>
      </c>
      <c r="G11" s="200" t="str">
        <f>'4-Regulation'!AP16</f>
        <v>.</v>
      </c>
      <c r="H11" s="200">
        <f>'4-Regulation'!AQ16</f>
        <v>0</v>
      </c>
      <c r="I11" s="199" t="str">
        <f t="shared" si="0"/>
        <v>.</v>
      </c>
      <c r="AB11" s="203"/>
      <c r="AC11" s="203"/>
    </row>
    <row r="12" spans="1:29" ht="37.5" x14ac:dyDescent="0.25">
      <c r="A12" s="200" t="str">
        <f>'4-Regulation'!B17</f>
        <v>N</v>
      </c>
      <c r="B12" s="200" t="str">
        <f>'4-Regulation'!A17</f>
        <v>Q4.1.4</v>
      </c>
      <c r="C12" s="200" t="str">
        <f>LEFT('4-Regulation'!E17,FIND("Q",'4-Regulation'!E17)-2)</f>
        <v xml:space="preserve">Is there a clear explanation of how to comply with the “plain language” requirement in the law/regulation that requires it, or in a set of guidelines or in another policy document? </v>
      </c>
      <c r="D12" s="200" t="str">
        <f>IF(OR('4-Regulation'!B17="N",'4-Regulation'!B17="NI"),"N",'4-Regulation'!C17)</f>
        <v>N</v>
      </c>
      <c r="E12" s="200" t="s">
        <v>0</v>
      </c>
      <c r="F12" s="200" t="str">
        <f>'4-Regulation'!V17</f>
        <v/>
      </c>
      <c r="G12" s="200" t="str">
        <f>'4-Regulation'!AP17</f>
        <v>.</v>
      </c>
      <c r="H12" s="200">
        <f>'4-Regulation'!AQ17</f>
        <v>0</v>
      </c>
      <c r="I12" s="199" t="str">
        <f t="shared" si="0"/>
        <v>.</v>
      </c>
      <c r="AB12" s="203"/>
      <c r="AC12" s="203"/>
    </row>
    <row r="13" spans="1:29" ht="25" x14ac:dyDescent="0.25">
      <c r="A13" s="200" t="str">
        <f>'4-Regulation'!B18</f>
        <v>NI</v>
      </c>
      <c r="B13" s="200" t="str">
        <f>'4-Regulation'!A18</f>
        <v>Q4.1.4a</v>
      </c>
      <c r="C13" s="200" t="str">
        <f>LEFT('4-Regulation'!E18,FIND("Q",'4-Regulation'!E18)-2)</f>
        <v xml:space="preserve">Please provide a link to law, regulation that requires guidelines or other document that explains in details how to comply with the “plain language” requirement </v>
      </c>
      <c r="D13" s="200" t="str">
        <f>IF(OR('4-Regulation'!B18="N",'4-Regulation'!B18="NI"),"N",'4-Regulation'!C18)</f>
        <v>N</v>
      </c>
      <c r="E13" s="200" t="s">
        <v>0</v>
      </c>
      <c r="F13" s="200" t="str">
        <f>'4-Regulation'!V18</f>
        <v/>
      </c>
      <c r="G13" s="200" t="str">
        <f>'4-Regulation'!AP18</f>
        <v>.</v>
      </c>
      <c r="H13" s="200">
        <f>'4-Regulation'!AQ18</f>
        <v>0</v>
      </c>
      <c r="I13" s="199" t="str">
        <f t="shared" si="0"/>
        <v>.</v>
      </c>
      <c r="AB13" s="203"/>
      <c r="AC13" s="203"/>
    </row>
    <row r="14" spans="1:29" ht="25" x14ac:dyDescent="0.25">
      <c r="A14" s="200" t="str">
        <f>'4-Regulation'!B19</f>
        <v>E</v>
      </c>
      <c r="B14" s="200" t="str">
        <f>'4-Regulation'!A19</f>
        <v>Q4.1.5</v>
      </c>
      <c r="C14" s="200" t="str">
        <f>LEFT('4-Regulation'!E19,FIND("Q",'4-Regulation'!E19)-2)</f>
        <v xml:space="preserve">Does the government publish online a list of primary laws to be prepared, modified, reformed or repealed in the next six months or more? </v>
      </c>
      <c r="D14" s="200" t="str">
        <f>IF(OR('4-Regulation'!B19="N",'4-Regulation'!B19="NI"),"N",'4-Regulation'!C19)</f>
        <v>Q13a.1.5</v>
      </c>
      <c r="E14" s="200" t="s">
        <v>458</v>
      </c>
      <c r="F14" s="200" t="str">
        <f>'4-Regulation'!V19</f>
        <v>no</v>
      </c>
      <c r="G14" s="200" t="str">
        <f>'4-Regulation'!AP19</f>
        <v>.</v>
      </c>
      <c r="H14" s="200">
        <f>'4-Regulation'!AQ19</f>
        <v>0</v>
      </c>
      <c r="I14" s="199" t="str">
        <f t="shared" si="0"/>
        <v>.</v>
      </c>
      <c r="AB14" s="203"/>
      <c r="AC14" s="203"/>
    </row>
    <row r="15" spans="1:29" x14ac:dyDescent="0.25">
      <c r="A15" s="200" t="str">
        <f>'4-Regulation'!B20</f>
        <v>NI</v>
      </c>
      <c r="B15" s="200" t="str">
        <f>'4-Regulation'!A20</f>
        <v>Q4.1.5a</v>
      </c>
      <c r="C15" s="200" t="str">
        <f>LEFT('4-Regulation'!E20,FIND("Q",'4-Regulation'!E20)-2)</f>
        <v xml:space="preserve">Please provide a link to this list </v>
      </c>
      <c r="D15" s="200" t="str">
        <f>IF(OR('4-Regulation'!B20="N",'4-Regulation'!B20="NI"),"N",'4-Regulation'!C20)</f>
        <v>N</v>
      </c>
      <c r="E15" s="200" t="s">
        <v>0</v>
      </c>
      <c r="F15" s="200" t="str">
        <f>'4-Regulation'!V20</f>
        <v/>
      </c>
      <c r="G15" s="200" t="str">
        <f>'4-Regulation'!AP20</f>
        <v>.</v>
      </c>
      <c r="H15" s="200">
        <f>'4-Regulation'!AQ20</f>
        <v>0</v>
      </c>
      <c r="I15" s="199" t="str">
        <f t="shared" si="0"/>
        <v>.</v>
      </c>
      <c r="AB15" s="203"/>
      <c r="AC15" s="203"/>
    </row>
    <row r="16" spans="1:29" ht="25" x14ac:dyDescent="0.25">
      <c r="A16" s="200" t="str">
        <f>'4-Regulation'!B21</f>
        <v>EC</v>
      </c>
      <c r="B16" s="200" t="str">
        <f>'4-Regulation'!A21</f>
        <v>Q4.1.6</v>
      </c>
      <c r="C16" s="200" t="str">
        <f>LEFT('4-Regulation'!E21,FIND("Q",'4-Regulation'!E21)-2)</f>
        <v xml:space="preserve">Does the government publish online a list of subordinate regulations to be prepared, modified, reformed or repealed in the next six months or more? </v>
      </c>
      <c r="D16" s="200" t="str">
        <f>IF(OR('4-Regulation'!B21="N",'4-Regulation'!B21="NI"),"N",'4-Regulation'!C21)</f>
        <v>Q13a.1.6</v>
      </c>
      <c r="E16" s="200" t="s">
        <v>459</v>
      </c>
      <c r="F16" s="200" t="str">
        <f>'4-Regulation'!V21</f>
        <v>no</v>
      </c>
      <c r="G16" s="200" t="str">
        <f>'4-Regulation'!AP21</f>
        <v>.</v>
      </c>
      <c r="H16" s="200">
        <f>'4-Regulation'!AQ21</f>
        <v>0</v>
      </c>
      <c r="I16" s="199" t="str">
        <f t="shared" si="0"/>
        <v>.</v>
      </c>
      <c r="AB16" s="203"/>
      <c r="AC16" s="203"/>
    </row>
    <row r="17" spans="1:29" x14ac:dyDescent="0.25">
      <c r="A17" s="200" t="str">
        <f>'4-Regulation'!B22</f>
        <v>NI</v>
      </c>
      <c r="B17" s="200" t="str">
        <f>'4-Regulation'!A22</f>
        <v>Q4.1.6a</v>
      </c>
      <c r="C17" s="200" t="str">
        <f>LEFT('4-Regulation'!E22,FIND("Q",'4-Regulation'!E22)-2)</f>
        <v xml:space="preserve">Please provide a link to this list </v>
      </c>
      <c r="D17" s="200" t="str">
        <f>IF(OR('4-Regulation'!B22="N",'4-Regulation'!B22="NI"),"N",'4-Regulation'!C22)</f>
        <v>N</v>
      </c>
      <c r="E17" s="200" t="s">
        <v>0</v>
      </c>
      <c r="F17" s="200" t="str">
        <f>'4-Regulation'!V22</f>
        <v/>
      </c>
      <c r="G17" s="200" t="str">
        <f>'4-Regulation'!AP22</f>
        <v>.</v>
      </c>
      <c r="H17" s="200">
        <f>'4-Regulation'!AQ22</f>
        <v>0</v>
      </c>
      <c r="I17" s="199" t="str">
        <f t="shared" si="0"/>
        <v>.</v>
      </c>
      <c r="AB17" s="203"/>
      <c r="AC17" s="203"/>
    </row>
    <row r="18" spans="1:29" ht="25" x14ac:dyDescent="0.25">
      <c r="A18" s="200" t="str">
        <f>'4-Regulation'!B23</f>
        <v>N</v>
      </c>
      <c r="B18" s="200" t="str">
        <f>'4-Regulation'!A23</f>
        <v>Q4.1.7</v>
      </c>
      <c r="C18" s="200" t="str">
        <f>LEFT('4-Regulation'!E23,FIND("Q",'4-Regulation'!E23)-2)</f>
        <v xml:space="preserve">Is there an explicit, published regulatory policy program promoting government-wide regulatory reform or regulatory quality improvement? </v>
      </c>
      <c r="D18" s="200" t="str">
        <f>IF(OR('4-Regulation'!B23="N",'4-Regulation'!B23="NI"),"N",'4-Regulation'!C23)</f>
        <v>N</v>
      </c>
      <c r="E18" s="200" t="s">
        <v>0</v>
      </c>
      <c r="F18" s="200" t="str">
        <f>'4-Regulation'!V23</f>
        <v/>
      </c>
      <c r="G18" s="200" t="str">
        <f>'4-Regulation'!AP23</f>
        <v>.</v>
      </c>
      <c r="H18" s="200">
        <f>'4-Regulation'!AQ23</f>
        <v>0</v>
      </c>
      <c r="I18" s="199" t="str">
        <f t="shared" si="0"/>
        <v>.</v>
      </c>
      <c r="AB18" s="203"/>
      <c r="AC18" s="203"/>
    </row>
    <row r="19" spans="1:29" ht="25" x14ac:dyDescent="0.25">
      <c r="A19" s="200" t="str">
        <f>'4-Regulation'!B24</f>
        <v>NI</v>
      </c>
      <c r="B19" s="200" t="str">
        <f>'4-Regulation'!A24</f>
        <v>Q4.1.7a</v>
      </c>
      <c r="C19" s="200" t="str">
        <f>LEFT('4-Regulation'!E24,FIND("Q",'4-Regulation'!E24)-2)</f>
        <v xml:space="preserve">If such a program exist, please provide a link to the law/regulation that established this reform </v>
      </c>
      <c r="D19" s="200" t="str">
        <f>IF(OR('4-Regulation'!B24="N",'4-Regulation'!B24="NI"),"N",'4-Regulation'!C24)</f>
        <v>N</v>
      </c>
      <c r="E19" s="200" t="s">
        <v>0</v>
      </c>
      <c r="F19" s="200" t="str">
        <f>'4-Regulation'!V24</f>
        <v/>
      </c>
      <c r="G19" s="200" t="str">
        <f>'4-Regulation'!AP24</f>
        <v>.</v>
      </c>
      <c r="H19" s="200">
        <f>'4-Regulation'!AQ24</f>
        <v>0</v>
      </c>
      <c r="I19" s="199" t="str">
        <f t="shared" si="0"/>
        <v>.</v>
      </c>
      <c r="AB19" s="203"/>
      <c r="AC19" s="203"/>
    </row>
    <row r="20" spans="1:29" ht="37.5" x14ac:dyDescent="0.25">
      <c r="A20" s="200" t="str">
        <f>'4-Regulation'!B25</f>
        <v>N</v>
      </c>
      <c r="B20" s="200" t="str">
        <f>'4-Regulation'!A25</f>
        <v>Q4.1.8</v>
      </c>
      <c r="C20" s="200" t="str">
        <f>LEFT('4-Regulation'!E25,FIND("Q",'4-Regulation'!E25)-2)</f>
        <v xml:space="preserve">Is there a dedicated body (or bodies) responsible for promoting this regulatory policy, as well as for monitoring and reporting on regulatory reform and regulatory quality in the national administration from a whole-of-government perspective? </v>
      </c>
      <c r="D20" s="200" t="str">
        <f>IF(OR('4-Regulation'!B25="N",'4-Regulation'!B25="NI"),"N",'4-Regulation'!C25)</f>
        <v>N</v>
      </c>
      <c r="E20" s="200" t="s">
        <v>0</v>
      </c>
      <c r="F20" s="200" t="str">
        <f>'4-Regulation'!V25</f>
        <v/>
      </c>
      <c r="G20" s="200" t="str">
        <f>'4-Regulation'!AP25</f>
        <v>.</v>
      </c>
      <c r="H20" s="200">
        <f>'4-Regulation'!AQ25</f>
        <v>0</v>
      </c>
      <c r="I20" s="199" t="str">
        <f t="shared" si="0"/>
        <v>.</v>
      </c>
      <c r="AB20" s="203"/>
      <c r="AC20" s="203"/>
    </row>
    <row r="21" spans="1:29" ht="25" x14ac:dyDescent="0.25">
      <c r="A21" s="200" t="str">
        <f>'4-Regulation'!B26</f>
        <v>NI</v>
      </c>
      <c r="B21" s="200" t="str">
        <f>'4-Regulation'!A26</f>
        <v>Q4.1.8a</v>
      </c>
      <c r="C21" s="200" t="str">
        <f>LEFT('4-Regulation'!E26,FIND("Q",'4-Regulation'!E26)-2)</f>
        <v xml:space="preserve">If so please provide the name of this body (or bodies) in English and in your language and a link to its website </v>
      </c>
      <c r="D21" s="200" t="str">
        <f>IF(OR('4-Regulation'!B26="N",'4-Regulation'!B26="NI"),"N",'4-Regulation'!C26)</f>
        <v>N</v>
      </c>
      <c r="E21" s="200" t="s">
        <v>0</v>
      </c>
      <c r="F21" s="200" t="str">
        <f>'4-Regulation'!V26</f>
        <v/>
      </c>
      <c r="G21" s="200" t="str">
        <f>'4-Regulation'!AP26</f>
        <v>.</v>
      </c>
      <c r="H21" s="200">
        <f>'4-Regulation'!AQ26</f>
        <v>0</v>
      </c>
      <c r="I21" s="199" t="str">
        <f t="shared" si="0"/>
        <v>.</v>
      </c>
      <c r="AB21" s="203"/>
      <c r="AC21" s="203"/>
    </row>
    <row r="22" spans="1:29" ht="25" x14ac:dyDescent="0.25">
      <c r="A22" s="200" t="str">
        <f>'4-Regulation'!B27</f>
        <v>E</v>
      </c>
      <c r="B22" s="200" t="str">
        <f>'4-Regulation'!A27</f>
        <v>Q4.1.9</v>
      </c>
      <c r="C22" s="200" t="str">
        <f>LEFT('4-Regulation'!E27,FIND("Q",'4-Regulation'!E27)-2)</f>
        <v xml:space="preserve">Are there ongoing mechanisms by which the public can make recommendations to modify, provide feedback or dispute specific existing laws and regulations? </v>
      </c>
      <c r="D22" s="200" t="str">
        <f>IF(OR('4-Regulation'!B27="N",'4-Regulation'!B27="NI"),"N",'4-Regulation'!C27)</f>
        <v>Q13a.6.7</v>
      </c>
      <c r="E22" s="200" t="s">
        <v>460</v>
      </c>
      <c r="F22" s="200" t="str">
        <f>'4-Regulation'!V27</f>
        <v>yes</v>
      </c>
      <c r="G22" s="200" t="str">
        <f>'4-Regulation'!AP27</f>
        <v>.</v>
      </c>
      <c r="H22" s="200">
        <f>'4-Regulation'!AQ27</f>
        <v>0</v>
      </c>
      <c r="I22" s="199" t="str">
        <f t="shared" si="0"/>
        <v>.</v>
      </c>
      <c r="AB22" s="203"/>
      <c r="AC22" s="203"/>
    </row>
    <row r="23" spans="1:29" ht="25" x14ac:dyDescent="0.25">
      <c r="A23" s="200" t="str">
        <f>'4-Regulation'!B28</f>
        <v>NI</v>
      </c>
      <c r="B23" s="200" t="str">
        <f>'4-Regulation'!A28</f>
        <v>Q4.1.9a</v>
      </c>
      <c r="C23" s="200" t="str">
        <f>LEFT('4-Regulation'!E28,FIND("Q",'4-Regulation'!E28)-2)</f>
        <v xml:space="preserve">If so please provide a link to this website or details of the office/unit. Basically provide evidence that such mechanism are in place </v>
      </c>
      <c r="D23" s="200" t="str">
        <f>IF(OR('4-Regulation'!B28="N",'4-Regulation'!B28="NI"),"N",'4-Regulation'!C28)</f>
        <v>N</v>
      </c>
      <c r="E23" s="200" t="s">
        <v>0</v>
      </c>
      <c r="F23" s="200" t="str">
        <f>'4-Regulation'!V28</f>
        <v/>
      </c>
      <c r="G23" s="200" t="str">
        <f>'4-Regulation'!AP28</f>
        <v>.</v>
      </c>
      <c r="H23" s="200">
        <f>'4-Regulation'!AQ28</f>
        <v>0</v>
      </c>
      <c r="I23" s="199" t="str">
        <f t="shared" si="0"/>
        <v>.</v>
      </c>
      <c r="AB23" s="203"/>
      <c r="AC23" s="203"/>
    </row>
    <row r="24" spans="1:29" ht="25" x14ac:dyDescent="0.25">
      <c r="A24" s="200" t="str">
        <f>'4-Regulation'!B30</f>
        <v>E</v>
      </c>
      <c r="B24" s="200" t="str">
        <f>'4-Regulation'!A30</f>
        <v>Q4.2.1</v>
      </c>
      <c r="C24" s="200" t="str">
        <f>LEFT('4-Regulation'!E30,FIND("Q",'4-Regulation'!E30)-2)</f>
        <v xml:space="preserve">Is there an independent body in your jurisdiction that can advocate competition at central and local government level?  </v>
      </c>
      <c r="D24" s="200" t="str">
        <f>IF(OR('4-Regulation'!B30="N",'4-Regulation'!B30="NI"),"N",'4-Regulation'!C30)</f>
        <v>Q13a.4.1</v>
      </c>
      <c r="E24" s="200" t="s">
        <v>461</v>
      </c>
      <c r="F24" s="200" t="str">
        <f>'4-Regulation'!V30</f>
        <v>yes</v>
      </c>
      <c r="G24" s="200" t="str">
        <f>'4-Regulation'!AP30</f>
        <v>.</v>
      </c>
      <c r="H24" s="200">
        <f>'4-Regulation'!AQ30</f>
        <v>0</v>
      </c>
      <c r="I24" s="199" t="str">
        <f t="shared" si="0"/>
        <v>.</v>
      </c>
      <c r="AB24" s="203"/>
      <c r="AC24" s="203"/>
    </row>
    <row r="25" spans="1:29" ht="25" x14ac:dyDescent="0.25">
      <c r="A25" s="200" t="str">
        <f>'4-Regulation'!B31</f>
        <v>NI</v>
      </c>
      <c r="B25" s="200" t="str">
        <f>'4-Regulation'!A31</f>
        <v>Q4.2.1a</v>
      </c>
      <c r="C25" s="200" t="str">
        <f>LEFT('4-Regulation'!E31,FIND("Q",'4-Regulation'!E31)-2)</f>
        <v xml:space="preserve">If so, please provide the name of this body (or bodies) in English and in your language and a link to its website </v>
      </c>
      <c r="D25" s="200" t="str">
        <f>IF(OR('4-Regulation'!B31="N",'4-Regulation'!B31="NI"),"N",'4-Regulation'!C31)</f>
        <v>N</v>
      </c>
      <c r="E25" s="200" t="s">
        <v>0</v>
      </c>
      <c r="F25" s="200" t="str">
        <f>'4-Regulation'!V31</f>
        <v/>
      </c>
      <c r="G25" s="200" t="str">
        <f>'4-Regulation'!AP31</f>
        <v>.</v>
      </c>
      <c r="H25" s="200">
        <f>'4-Regulation'!AQ31</f>
        <v>0</v>
      </c>
      <c r="I25" s="199" t="str">
        <f t="shared" si="0"/>
        <v>.</v>
      </c>
      <c r="AB25" s="203"/>
      <c r="AC25" s="203"/>
    </row>
    <row r="26" spans="1:29" ht="25" x14ac:dyDescent="0.25">
      <c r="A26" s="200" t="str">
        <f>'4-Regulation'!B32</f>
        <v>E</v>
      </c>
      <c r="B26" s="200" t="str">
        <f>'4-Regulation'!A32</f>
        <v>Q4.2.2</v>
      </c>
      <c r="C26" s="200" t="str">
        <f>LEFT('4-Regulation'!E32,FIND("Q",'4-Regulation'!E32)-2)</f>
        <v xml:space="preserve">Can market/sectoral studies be performed in your jurisdiction? </v>
      </c>
      <c r="D26" s="200" t="str">
        <f>IF(OR('4-Regulation'!B32="N",'4-Regulation'!B32="NI"),"N",'4-Regulation'!C32)</f>
        <v>Q13a.4.2</v>
      </c>
      <c r="E26" s="200" t="s">
        <v>462</v>
      </c>
      <c r="F26" s="200" t="str">
        <f>'4-Regulation'!V32</f>
        <v>yes (by an independent public body)</v>
      </c>
      <c r="G26" s="200" t="str">
        <f>'4-Regulation'!AP32</f>
        <v>.</v>
      </c>
      <c r="H26" s="200">
        <f>'4-Regulation'!AQ32</f>
        <v>0</v>
      </c>
      <c r="I26" s="199" t="str">
        <f t="shared" si="0"/>
        <v>.</v>
      </c>
      <c r="AB26" s="203"/>
      <c r="AC26" s="203"/>
    </row>
    <row r="27" spans="1:29" ht="62.5" x14ac:dyDescent="0.25">
      <c r="A27" s="200" t="str">
        <f>'4-Regulation'!B33</f>
        <v>NI</v>
      </c>
      <c r="B27" s="200" t="str">
        <f>'4-Regulation'!A33</f>
        <v>Q4.2.2a</v>
      </c>
      <c r="C27" s="200" t="str">
        <f>LEFT('4-Regulation'!F33,FIND("Q",'4-Regulation'!F33)-2)</f>
        <v xml:space="preserve">If so please provide: 
• the name of the body that can perform them in English and in your language and a link to its website, and 
• a link to the law/regulation/policy document that shows that this body is given the power to perform such studies </v>
      </c>
      <c r="D27" s="200" t="str">
        <f>IF(OR('4-Regulation'!B33="N",'4-Regulation'!B33="NI"),"N",'4-Regulation'!C33)</f>
        <v>N</v>
      </c>
      <c r="E27" s="200" t="s">
        <v>0</v>
      </c>
      <c r="F27" s="200" t="str">
        <f>'4-Regulation'!V33</f>
        <v/>
      </c>
      <c r="G27" s="200" t="str">
        <f>'4-Regulation'!AP33</f>
        <v>.</v>
      </c>
      <c r="H27" s="200">
        <f>'4-Regulation'!AQ33</f>
        <v>0</v>
      </c>
      <c r="I27" s="199" t="str">
        <f t="shared" si="0"/>
        <v>.</v>
      </c>
      <c r="AB27" s="203"/>
      <c r="AC27" s="203"/>
    </row>
    <row r="28" spans="1:29" ht="50" x14ac:dyDescent="0.25">
      <c r="A28" s="200" t="str">
        <f>'4-Regulation'!B34</f>
        <v>EC</v>
      </c>
      <c r="B28" s="200" t="str">
        <f>'4-Regulation'!A34</f>
        <v>Q4.2.2b</v>
      </c>
      <c r="C28" s="200" t="str">
        <f>LEFT('4-Regulation'!F34,FIND("Q",'4-Regulation'!F34)-2)</f>
        <v xml:space="preserve">If yes, when a market/sectoral study identifies one or more obstacles or a restriction to competition caused by existing laws or regulations and proposes recommendations to address them, is the government required to publicly respond to these recommendations? </v>
      </c>
      <c r="D28" s="200" t="str">
        <f>IF(OR('4-Regulation'!B34="N",'4-Regulation'!B34="NI"),"N",'4-Regulation'!C34)</f>
        <v>Q13a.4.2a</v>
      </c>
      <c r="E28" s="200" t="s">
        <v>463</v>
      </c>
      <c r="F28" s="200" t="str">
        <f>'4-Regulation'!V34</f>
        <v>no</v>
      </c>
      <c r="G28" s="200" t="str">
        <f>'4-Regulation'!AP34</f>
        <v>.</v>
      </c>
      <c r="H28" s="200">
        <f>'4-Regulation'!AQ34</f>
        <v>0</v>
      </c>
      <c r="I28" s="199" t="str">
        <f t="shared" si="0"/>
        <v>.</v>
      </c>
      <c r="AB28" s="203"/>
      <c r="AC28" s="203"/>
    </row>
    <row r="29" spans="1:29" ht="25" x14ac:dyDescent="0.25">
      <c r="A29" s="200" t="str">
        <f>'4-Regulation'!B35</f>
        <v>NI</v>
      </c>
      <c r="B29" s="200" t="str">
        <f>'4-Regulation'!A35</f>
        <v>Q4.2.2c</v>
      </c>
      <c r="C29" s="200" t="str">
        <f>LEFT('4-Regulation'!F35,FIND("Q",'4-Regulation'!F35)-2)</f>
        <v xml:space="preserve">Please provide a link to the law/regulation that imposes this requirement on the government </v>
      </c>
      <c r="D29" s="200" t="str">
        <f>IF(OR('4-Regulation'!B35="N",'4-Regulation'!B35="NI"),"N",'4-Regulation'!C35)</f>
        <v>N</v>
      </c>
      <c r="E29" s="200" t="s">
        <v>0</v>
      </c>
      <c r="F29" s="200" t="str">
        <f>'4-Regulation'!V35</f>
        <v/>
      </c>
      <c r="G29" s="200" t="str">
        <f>'4-Regulation'!AP35</f>
        <v>.</v>
      </c>
      <c r="H29" s="200">
        <f>'4-Regulation'!AQ35</f>
        <v>0</v>
      </c>
      <c r="I29" s="199" t="str">
        <f t="shared" si="0"/>
        <v>.</v>
      </c>
      <c r="AB29" s="203"/>
      <c r="AC29" s="203"/>
    </row>
    <row r="30" spans="1:29" ht="24.75" customHeight="1" x14ac:dyDescent="0.25">
      <c r="A30" s="200" t="str">
        <f>'4-Regulation'!B38</f>
        <v>EC</v>
      </c>
      <c r="B30" s="200" t="str">
        <f>'4-Regulation'!A38</f>
        <v>Q4.3.1_i</v>
      </c>
      <c r="C30" s="200" t="str">
        <f>LEFT('4-Regulation'!E$37,FIND("Q",'4-Regulation'!E$37)-2)&amp;" - "&amp;'4-Regulation'!F38</f>
        <v>When developing primary laws, are regulators required to identify and assess the impacts of the following:  - The preferred regulatory option</v>
      </c>
      <c r="D30" s="200" t="str">
        <f>IF(OR('4-Regulation'!B38="N",'4-Regulation'!B38="NI"),"N",'4-Regulation'!C38)</f>
        <v>Q13a.3.1_i</v>
      </c>
      <c r="E30" s="200" t="s">
        <v>464</v>
      </c>
      <c r="F30" s="200" t="str">
        <f>'4-Regulation'!V38</f>
        <v>yes</v>
      </c>
      <c r="G30" s="200" t="str">
        <f>'4-Regulation'!AP38</f>
        <v>.</v>
      </c>
      <c r="H30" s="200">
        <f>'4-Regulation'!AQ38</f>
        <v>0</v>
      </c>
      <c r="I30" s="199" t="str">
        <f t="shared" si="0"/>
        <v>.</v>
      </c>
      <c r="AB30" s="203"/>
      <c r="AC30" s="203"/>
    </row>
    <row r="31" spans="1:29" ht="25" x14ac:dyDescent="0.25">
      <c r="A31" s="200" t="str">
        <f>'4-Regulation'!B39</f>
        <v>EC</v>
      </c>
      <c r="B31" s="200" t="str">
        <f>'4-Regulation'!A39</f>
        <v>Q4.3.1_ii</v>
      </c>
      <c r="C31" s="200" t="str">
        <f>LEFT('4-Regulation'!E$37,FIND("Q",'4-Regulation'!E$37)-2)&amp;" - "&amp;'4-Regulation'!F39</f>
        <v>When developing primary laws, are regulators required to identify and assess the impacts of the following:  - The baseline or ‘do nothing’ option</v>
      </c>
      <c r="D31" s="200" t="str">
        <f>IF(OR('4-Regulation'!B39="N",'4-Regulation'!B39="NI"),"N",'4-Regulation'!C39)</f>
        <v>Q13a.3.1_ii</v>
      </c>
      <c r="E31" s="200" t="s">
        <v>465</v>
      </c>
      <c r="F31" s="200" t="str">
        <f>'4-Regulation'!V39</f>
        <v>yes</v>
      </c>
      <c r="G31" s="200" t="str">
        <f>'4-Regulation'!AP39</f>
        <v>.</v>
      </c>
      <c r="H31" s="200">
        <f>'4-Regulation'!AQ39</f>
        <v>0</v>
      </c>
      <c r="I31" s="199" t="str">
        <f t="shared" si="0"/>
        <v>.</v>
      </c>
      <c r="AB31" s="203"/>
      <c r="AC31" s="203"/>
    </row>
    <row r="32" spans="1:29" ht="25" x14ac:dyDescent="0.25">
      <c r="A32" s="200" t="str">
        <f>'4-Regulation'!B40</f>
        <v>EC</v>
      </c>
      <c r="B32" s="200" t="str">
        <f>'4-Regulation'!A40</f>
        <v>Q4.3.1_iii</v>
      </c>
      <c r="C32" s="200" t="str">
        <f>LEFT('4-Regulation'!E$37,FIND("Q",'4-Regulation'!E$37)-2)&amp;" - "&amp;'4-Regulation'!F40</f>
        <v>When developing primary laws, are regulators required to identify and assess the impacts of the following:  - Alternative regulatory options</v>
      </c>
      <c r="D32" s="200" t="str">
        <f>IF(OR('4-Regulation'!B40="N",'4-Regulation'!B40="NI"),"N",'4-Regulation'!C40)</f>
        <v>Q13a.3.1_iii</v>
      </c>
      <c r="E32" s="200" t="s">
        <v>466</v>
      </c>
      <c r="F32" s="200" t="str">
        <f>'4-Regulation'!V40</f>
        <v>yes</v>
      </c>
      <c r="G32" s="200" t="str">
        <f>'4-Regulation'!AP40</f>
        <v>.</v>
      </c>
      <c r="H32" s="200">
        <f>'4-Regulation'!AQ40</f>
        <v>0</v>
      </c>
      <c r="I32" s="199" t="str">
        <f t="shared" si="0"/>
        <v>.</v>
      </c>
      <c r="AB32" s="203"/>
      <c r="AC32" s="203"/>
    </row>
    <row r="33" spans="1:29" ht="25" x14ac:dyDescent="0.25">
      <c r="A33" s="200" t="str">
        <f>'4-Regulation'!B41</f>
        <v>N</v>
      </c>
      <c r="B33" s="200" t="str">
        <f>'4-Regulation'!A41</f>
        <v>Q4.3.1_iv</v>
      </c>
      <c r="C33" s="200" t="str">
        <f>LEFT('4-Regulation'!E$37,FIND("Q",'4-Regulation'!E$37)-2)&amp;" - "&amp;'4-Regulation'!F41</f>
        <v>When developing primary laws, are regulators required to identify and assess the impacts of the following:  - Alternative non-regulatory options</v>
      </c>
      <c r="D33" s="200" t="str">
        <f>IF(OR('4-Regulation'!B41="N",'4-Regulation'!B41="NI"),"N",'4-Regulation'!C41)</f>
        <v>N</v>
      </c>
      <c r="E33" s="200" t="s">
        <v>0</v>
      </c>
      <c r="F33" s="200" t="str">
        <f>'4-Regulation'!V41</f>
        <v/>
      </c>
      <c r="G33" s="200" t="str">
        <f>'4-Regulation'!AP41</f>
        <v>.</v>
      </c>
      <c r="H33" s="200">
        <f>'4-Regulation'!AQ41</f>
        <v>0</v>
      </c>
      <c r="I33" s="199" t="str">
        <f t="shared" si="0"/>
        <v>.</v>
      </c>
      <c r="AB33" s="203"/>
      <c r="AC33" s="203"/>
    </row>
    <row r="34" spans="1:29" ht="25" x14ac:dyDescent="0.25">
      <c r="A34" s="200" t="str">
        <f>'4-Regulation'!B42</f>
        <v>I</v>
      </c>
      <c r="B34" s="200" t="str">
        <f>'4-Regulation'!A42</f>
        <v>Q4.3.1a</v>
      </c>
      <c r="C34" s="200" t="str">
        <f>LEFT('4-Regulation'!E42,FIND("Q",'4-Regulation'!E42)-2)</f>
        <v xml:space="preserve">Please provide a link to the law/regulation that established this requirement </v>
      </c>
      <c r="D34" s="200" t="str">
        <f>IF(OR('4-Regulation'!B42="N",'4-Regulation'!B42="NI"),"N",'4-Regulation'!C42)</f>
        <v>Q13a.3.1a</v>
      </c>
      <c r="E34" s="200" t="s">
        <v>467</v>
      </c>
      <c r="F34" s="200" t="str">
        <f>'4-Regulation'!V42</f>
        <v>.</v>
      </c>
      <c r="G34" s="200" t="str">
        <f>'4-Regulation'!AP42</f>
        <v>.</v>
      </c>
      <c r="H34" s="200">
        <f>'4-Regulation'!AQ42</f>
        <v>0</v>
      </c>
      <c r="I34" s="199" t="str">
        <f t="shared" si="0"/>
        <v>.</v>
      </c>
      <c r="AB34" s="203"/>
      <c r="AC34" s="203"/>
    </row>
    <row r="35" spans="1:29" ht="25" x14ac:dyDescent="0.25">
      <c r="A35" s="200" t="str">
        <f>'4-Regulation'!B44</f>
        <v>EC</v>
      </c>
      <c r="B35" s="200" t="str">
        <f>'4-Regulation'!A44</f>
        <v>Q4.3.2_i</v>
      </c>
      <c r="C35" s="200" t="str">
        <f>LEFT('4-Regulation'!E$43,FIND("Q",'4-Regulation'!E$43)-2)&amp;" - "&amp;'4-Regulation'!F44</f>
        <v>When developing subordinate regulations, are regulators required to identify and assess the impacts of the following:  - The preferred regulatory option</v>
      </c>
      <c r="D35" s="200" t="str">
        <f>IF(OR('4-Regulation'!B44="N",'4-Regulation'!B44="NI"),"N",'4-Regulation'!C44)</f>
        <v>Q13a.3.1_i</v>
      </c>
      <c r="E35" s="200" t="s">
        <v>464</v>
      </c>
      <c r="F35" s="200" t="str">
        <f>'4-Regulation'!V44</f>
        <v>yes</v>
      </c>
      <c r="G35" s="200" t="str">
        <f>'4-Regulation'!AP44</f>
        <v>.</v>
      </c>
      <c r="H35" s="200">
        <f>'4-Regulation'!AQ44</f>
        <v>0</v>
      </c>
      <c r="I35" s="199" t="str">
        <f t="shared" si="0"/>
        <v>.</v>
      </c>
      <c r="AB35" s="203"/>
      <c r="AC35" s="203"/>
    </row>
    <row r="36" spans="1:29" ht="25" x14ac:dyDescent="0.25">
      <c r="A36" s="200" t="str">
        <f>'4-Regulation'!B45</f>
        <v>EC</v>
      </c>
      <c r="B36" s="200" t="str">
        <f>'4-Regulation'!A45</f>
        <v>Q4.3.2_ii</v>
      </c>
      <c r="C36" s="200" t="str">
        <f>LEFT('4-Regulation'!E$43,FIND("Q",'4-Regulation'!E$43)-2)&amp;" - "&amp;'4-Regulation'!F45</f>
        <v>When developing subordinate regulations, are regulators required to identify and assess the impacts of the following:  - The baseline or ‘do nothing’ option</v>
      </c>
      <c r="D36" s="200" t="str">
        <f>IF(OR('4-Regulation'!B45="N",'4-Regulation'!B45="NI"),"N",'4-Regulation'!C45)</f>
        <v>Q13a.3.1_ii</v>
      </c>
      <c r="E36" s="200" t="s">
        <v>465</v>
      </c>
      <c r="F36" s="200" t="str">
        <f>'4-Regulation'!V45</f>
        <v>yes</v>
      </c>
      <c r="G36" s="200" t="str">
        <f>'4-Regulation'!AP45</f>
        <v>.</v>
      </c>
      <c r="H36" s="200">
        <f>'4-Regulation'!AQ45</f>
        <v>0</v>
      </c>
      <c r="I36" s="199" t="str">
        <f t="shared" si="0"/>
        <v>.</v>
      </c>
      <c r="AB36" s="203"/>
      <c r="AC36" s="203"/>
    </row>
    <row r="37" spans="1:29" ht="25" x14ac:dyDescent="0.25">
      <c r="A37" s="200" t="str">
        <f>'4-Regulation'!B46</f>
        <v>EC</v>
      </c>
      <c r="B37" s="200" t="str">
        <f>'4-Regulation'!A46</f>
        <v>Q4.3.2_iii</v>
      </c>
      <c r="C37" s="200" t="str">
        <f>LEFT('4-Regulation'!E$43,FIND("Q",'4-Regulation'!E$43)-2)&amp;" - "&amp;'4-Regulation'!F46</f>
        <v>When developing subordinate regulations, are regulators required to identify and assess the impacts of the following:  - Alternative regulatory options</v>
      </c>
      <c r="D37" s="200" t="str">
        <f>IF(OR('4-Regulation'!B46="N",'4-Regulation'!B46="NI"),"N",'4-Regulation'!C46)</f>
        <v>Q13a.3.1_iii</v>
      </c>
      <c r="E37" s="200" t="s">
        <v>466</v>
      </c>
      <c r="F37" s="200" t="str">
        <f>'4-Regulation'!V46</f>
        <v>yes</v>
      </c>
      <c r="G37" s="200" t="str">
        <f>'4-Regulation'!AP46</f>
        <v>.</v>
      </c>
      <c r="H37" s="200">
        <f>'4-Regulation'!AQ46</f>
        <v>0</v>
      </c>
      <c r="I37" s="199" t="str">
        <f t="shared" si="0"/>
        <v>.</v>
      </c>
      <c r="AB37" s="203"/>
      <c r="AC37" s="203"/>
    </row>
    <row r="38" spans="1:29" ht="25" x14ac:dyDescent="0.25">
      <c r="A38" s="200" t="str">
        <f>'4-Regulation'!B47</f>
        <v>N</v>
      </c>
      <c r="B38" s="200" t="str">
        <f>'4-Regulation'!A47</f>
        <v>Q4.3.2_iv</v>
      </c>
      <c r="C38" s="200" t="str">
        <f>LEFT('4-Regulation'!E$43,FIND("Q",'4-Regulation'!E$43)-2)&amp;" - "&amp;'4-Regulation'!F47</f>
        <v>When developing subordinate regulations, are regulators required to identify and assess the impacts of the following:  - Alternative non-regulatory options</v>
      </c>
      <c r="D38" s="200" t="str">
        <f>IF(OR('4-Regulation'!B47="N",'4-Regulation'!B47="NI"),"N",'4-Regulation'!C47)</f>
        <v>N</v>
      </c>
      <c r="E38" s="200" t="s">
        <v>0</v>
      </c>
      <c r="F38" s="200" t="str">
        <f>'4-Regulation'!V47</f>
        <v/>
      </c>
      <c r="G38" s="200" t="str">
        <f>'4-Regulation'!AP47</f>
        <v>.</v>
      </c>
      <c r="H38" s="200">
        <f>'4-Regulation'!AQ47</f>
        <v>0</v>
      </c>
      <c r="I38" s="199" t="str">
        <f t="shared" si="0"/>
        <v>.</v>
      </c>
      <c r="AB38" s="203"/>
      <c r="AC38" s="203"/>
    </row>
    <row r="39" spans="1:29" ht="25" x14ac:dyDescent="0.25">
      <c r="A39" s="200" t="str">
        <f>'4-Regulation'!B48</f>
        <v>I</v>
      </c>
      <c r="B39" s="200" t="str">
        <f>'4-Regulation'!A48</f>
        <v>Q4.3.2a</v>
      </c>
      <c r="C39" s="200" t="str">
        <f>LEFT('4-Regulation'!E48,FIND("Q",'4-Regulation'!E48)-2)</f>
        <v xml:space="preserve">Please provide a link to the law/regulation that established this requirement </v>
      </c>
      <c r="D39" s="200" t="str">
        <f>IF(OR('4-Regulation'!B48="N",'4-Regulation'!B48="NI"),"N",'4-Regulation'!C48)</f>
        <v>Q13a.3.1a</v>
      </c>
      <c r="E39" s="200" t="s">
        <v>467</v>
      </c>
      <c r="F39" s="200" t="str">
        <f>'4-Regulation'!V48</f>
        <v>.</v>
      </c>
      <c r="G39" s="200" t="str">
        <f>'4-Regulation'!AP48</f>
        <v>.</v>
      </c>
      <c r="H39" s="200">
        <f>'4-Regulation'!AQ48</f>
        <v>0</v>
      </c>
      <c r="I39" s="199" t="str">
        <f t="shared" si="0"/>
        <v>.</v>
      </c>
      <c r="AB39" s="203"/>
      <c r="AC39" s="203"/>
    </row>
    <row r="40" spans="1:29" x14ac:dyDescent="0.25">
      <c r="A40" s="200" t="str">
        <f>'4-Regulation'!B49</f>
        <v>I</v>
      </c>
      <c r="B40" s="200" t="str">
        <f>'4-Regulation'!A49</f>
        <v>Q4.3.3</v>
      </c>
      <c r="C40" s="200" t="str">
        <f>LEFT('4-Regulation'!E49,FIND("Q",'4-Regulation'!E49)-2)</f>
        <v xml:space="preserve">Is a written guidance provided on using alternatives to traditional regulation? </v>
      </c>
      <c r="D40" s="200" t="str">
        <f>IF(OR('4-Regulation'!B49="N",'4-Regulation'!B49="NI"),"N",'4-Regulation'!C49)</f>
        <v>Q13a.2.7</v>
      </c>
      <c r="E40" s="200" t="s">
        <v>468</v>
      </c>
      <c r="F40" s="200" t="str">
        <f>'4-Regulation'!V49</f>
        <v>yes</v>
      </c>
      <c r="G40" s="200" t="str">
        <f>'4-Regulation'!AP49</f>
        <v>.</v>
      </c>
      <c r="H40" s="200">
        <f>'4-Regulation'!AQ49</f>
        <v>0</v>
      </c>
      <c r="I40" s="199" t="str">
        <f t="shared" si="0"/>
        <v>.</v>
      </c>
      <c r="AB40" s="203"/>
      <c r="AC40" s="203"/>
    </row>
    <row r="41" spans="1:29" x14ac:dyDescent="0.25">
      <c r="A41" s="200" t="str">
        <f>'4-Regulation'!B50</f>
        <v>NI</v>
      </c>
      <c r="B41" s="200" t="str">
        <f>'4-Regulation'!A50</f>
        <v>Q4.3.3a</v>
      </c>
      <c r="C41" s="200" t="str">
        <f>LEFT('4-Regulation'!E50,FIND("Q",'4-Regulation'!E50)-2)</f>
        <v xml:space="preserve">Please provide a link to this guidance </v>
      </c>
      <c r="D41" s="200" t="str">
        <f>IF(OR('4-Regulation'!B50="N",'4-Regulation'!B50="NI"),"N",'4-Regulation'!C50)</f>
        <v>N</v>
      </c>
      <c r="E41" s="200" t="s">
        <v>0</v>
      </c>
      <c r="F41" s="200" t="str">
        <f>'4-Regulation'!V50</f>
        <v/>
      </c>
      <c r="G41" s="200" t="str">
        <f>'4-Regulation'!AP50</f>
        <v>.</v>
      </c>
      <c r="H41" s="200">
        <f>'4-Regulation'!AQ50</f>
        <v>0</v>
      </c>
      <c r="I41" s="199" t="str">
        <f t="shared" si="0"/>
        <v>.</v>
      </c>
      <c r="AB41" s="203"/>
      <c r="AC41" s="203"/>
    </row>
    <row r="42" spans="1:29" ht="25" x14ac:dyDescent="0.25">
      <c r="A42" s="200" t="str">
        <f>'4-Regulation'!B51</f>
        <v>EC</v>
      </c>
      <c r="B42" s="200" t="str">
        <f>'4-Regulation'!A51</f>
        <v>Q4.3.4</v>
      </c>
      <c r="C42" s="200" t="str">
        <f>LEFT('4-Regulation'!E51,FIND("Q",'4-Regulation'!E51)-2)</f>
        <v xml:space="preserve">Is there a requirement to conduct a Regulatory Impact Assessment to inform the development of new primary laws?  </v>
      </c>
      <c r="D42" s="200" t="str">
        <f>IF(OR('4-Regulation'!B51="N",'4-Regulation'!B51="NI"),"N",'4-Regulation'!C51)</f>
        <v>Q13a.3.2</v>
      </c>
      <c r="E42" s="200" t="s">
        <v>469</v>
      </c>
      <c r="F42" s="200" t="str">
        <f>'4-Regulation'!V51</f>
        <v>yes</v>
      </c>
      <c r="G42" s="200" t="str">
        <f>'4-Regulation'!AP51</f>
        <v>.</v>
      </c>
      <c r="H42" s="200">
        <f>'4-Regulation'!AQ51</f>
        <v>0</v>
      </c>
      <c r="I42" s="199" t="str">
        <f t="shared" si="0"/>
        <v>.</v>
      </c>
      <c r="AB42" s="203"/>
      <c r="AC42" s="203"/>
    </row>
    <row r="43" spans="1:29" ht="25" x14ac:dyDescent="0.25">
      <c r="A43" s="200" t="str">
        <f>'4-Regulation'!B52</f>
        <v>I</v>
      </c>
      <c r="B43" s="200" t="str">
        <f>'4-Regulation'!A52</f>
        <v>Q4.3.4a</v>
      </c>
      <c r="C43" s="200" t="str">
        <f>LEFT('4-Regulation'!E52,FIND("Q",'4-Regulation'!E52)-2)</f>
        <v xml:space="preserve">Please provide a link to the law/regulation that established this requirement </v>
      </c>
      <c r="D43" s="200" t="str">
        <f>IF(OR('4-Regulation'!B52="N",'4-Regulation'!B52="NI"),"N",'4-Regulation'!C52)</f>
        <v>Q13a.3.2a</v>
      </c>
      <c r="E43" s="200" t="s">
        <v>467</v>
      </c>
      <c r="F43" s="200" t="str">
        <f>'4-Regulation'!V52</f>
        <v>.</v>
      </c>
      <c r="G43" s="200" t="str">
        <f>'4-Regulation'!AP52</f>
        <v>.</v>
      </c>
      <c r="H43" s="200">
        <f>'4-Regulation'!AQ52</f>
        <v>0</v>
      </c>
      <c r="I43" s="199" t="str">
        <f t="shared" si="0"/>
        <v>.</v>
      </c>
      <c r="AB43" s="203"/>
      <c r="AC43" s="203"/>
    </row>
    <row r="44" spans="1:29" ht="25" x14ac:dyDescent="0.25">
      <c r="A44" s="200" t="str">
        <f>'4-Regulation'!B53</f>
        <v>NI</v>
      </c>
      <c r="B44" s="200" t="str">
        <f>'4-Regulation'!A53</f>
        <v>Q4.3.4b</v>
      </c>
      <c r="C44" s="200" t="str">
        <f>LEFT('4-Regulation'!E53,FIND("Q",'4-Regulation'!E53)-2)</f>
        <v xml:space="preserve">If there are clear rules that limit the requirement to perform a RIA to a subset of laws and regulations (e.g. by setting a threshold) please provide a link to them </v>
      </c>
      <c r="D44" s="200" t="str">
        <f>IF(OR('4-Regulation'!B53="N",'4-Regulation'!B53="NI"),"N",'4-Regulation'!C53)</f>
        <v>N</v>
      </c>
      <c r="E44" s="200" t="s">
        <v>0</v>
      </c>
      <c r="F44" s="200" t="str">
        <f>'4-Regulation'!V53</f>
        <v/>
      </c>
      <c r="G44" s="200" t="str">
        <f>'4-Regulation'!AP53</f>
        <v>.</v>
      </c>
      <c r="H44" s="200">
        <f>'4-Regulation'!AQ53</f>
        <v>0</v>
      </c>
      <c r="I44" s="199" t="str">
        <f t="shared" si="0"/>
        <v>.</v>
      </c>
      <c r="AB44" s="203"/>
      <c r="AC44" s="203"/>
    </row>
    <row r="45" spans="1:29" ht="25" x14ac:dyDescent="0.25">
      <c r="A45" s="200" t="str">
        <f>'4-Regulation'!B54</f>
        <v>EC</v>
      </c>
      <c r="B45" s="200" t="str">
        <f>'4-Regulation'!A54</f>
        <v>Q4.3.5</v>
      </c>
      <c r="C45" s="200" t="str">
        <f>LEFT('4-Regulation'!E54,FIND("Q",'4-Regulation'!E54)-2)</f>
        <v xml:space="preserve">Is there a requirement to conduct a Regulatory Impact Assessment to inform the development of new subordinate regulations? </v>
      </c>
      <c r="D45" s="200" t="str">
        <f>IF(OR('4-Regulation'!B54="N",'4-Regulation'!B54="NI"),"N",'4-Regulation'!C54)</f>
        <v>Q13a.3.3</v>
      </c>
      <c r="E45" s="200" t="s">
        <v>470</v>
      </c>
      <c r="F45" s="200" t="str">
        <f>'4-Regulation'!V54</f>
        <v>yes</v>
      </c>
      <c r="G45" s="200" t="str">
        <f>'4-Regulation'!AP54</f>
        <v>.</v>
      </c>
      <c r="H45" s="200">
        <f>'4-Regulation'!AQ54</f>
        <v>0</v>
      </c>
      <c r="I45" s="199" t="str">
        <f t="shared" si="0"/>
        <v>.</v>
      </c>
      <c r="AB45" s="203"/>
      <c r="AC45" s="203"/>
    </row>
    <row r="46" spans="1:29" ht="25" x14ac:dyDescent="0.25">
      <c r="A46" s="200" t="str">
        <f>'4-Regulation'!B55</f>
        <v>I</v>
      </c>
      <c r="B46" s="200" t="str">
        <f>'4-Regulation'!A55</f>
        <v>Q4.3.5a</v>
      </c>
      <c r="C46" s="200" t="str">
        <f>LEFT('4-Regulation'!E55,FIND("Q",'4-Regulation'!E55)-2)</f>
        <v xml:space="preserve">Please provide a link to the law/regulation that established this requirement </v>
      </c>
      <c r="D46" s="200" t="str">
        <f>IF(OR('4-Regulation'!B55="N",'4-Regulation'!B55="NI"),"N",'4-Regulation'!C55)</f>
        <v>Q13a.3.3a</v>
      </c>
      <c r="E46" s="200" t="s">
        <v>467</v>
      </c>
      <c r="F46" s="200" t="str">
        <f>'4-Regulation'!V55</f>
        <v>.</v>
      </c>
      <c r="G46" s="200" t="str">
        <f>'4-Regulation'!AP55</f>
        <v>.</v>
      </c>
      <c r="H46" s="200">
        <f>'4-Regulation'!AQ55</f>
        <v>0</v>
      </c>
      <c r="I46" s="199" t="str">
        <f t="shared" si="0"/>
        <v>.</v>
      </c>
      <c r="AB46" s="203"/>
      <c r="AC46" s="203"/>
    </row>
    <row r="47" spans="1:29" ht="38.15" customHeight="1" x14ac:dyDescent="0.25">
      <c r="A47" s="200" t="str">
        <f>'4-Regulation'!B56</f>
        <v>NI</v>
      </c>
      <c r="B47" s="200" t="str">
        <f>'4-Regulation'!A56</f>
        <v>Q4.3.5b</v>
      </c>
      <c r="C47" s="200" t="str">
        <f>LEFT('4-Regulation'!E56,FIND("Q",'4-Regulation'!E56)-2)</f>
        <v xml:space="preserve">If there are clear rules that limit the requirement to perform a RIA to a subset of laws and regulations (e.g. by setting a threshold) please provide a link to them </v>
      </c>
      <c r="D47" s="200" t="str">
        <f>IF(OR('4-Regulation'!B56="N",'4-Regulation'!B56="NI"),"N",'4-Regulation'!C56)</f>
        <v>N</v>
      </c>
      <c r="E47" s="200" t="s">
        <v>0</v>
      </c>
      <c r="F47" s="200" t="str">
        <f>'4-Regulation'!V56</f>
        <v/>
      </c>
      <c r="G47" s="200" t="str">
        <f>'4-Regulation'!AP56</f>
        <v>.</v>
      </c>
      <c r="H47" s="200">
        <f>'4-Regulation'!AQ56</f>
        <v>0</v>
      </c>
      <c r="I47" s="199" t="str">
        <f t="shared" si="0"/>
        <v>.</v>
      </c>
      <c r="AB47" s="203"/>
      <c r="AC47" s="203"/>
    </row>
    <row r="48" spans="1:29" ht="25" x14ac:dyDescent="0.25">
      <c r="A48" s="200" t="str">
        <f>'4-Regulation'!B57</f>
        <v>EC</v>
      </c>
      <c r="B48" s="200" t="str">
        <f>'4-Regulation'!A57</f>
        <v>Q4.3.6</v>
      </c>
      <c r="C48" s="200" t="str">
        <f>LEFT('4-Regulation'!E57,FIND("Q",'4-Regulation'!E57)-2)</f>
        <v xml:space="preserve">Is a written guidance on the preparation of Regulatory Impact Assessments publicly available? </v>
      </c>
      <c r="D48" s="200" t="str">
        <f>IF(OR('4-Regulation'!B57="N",'4-Regulation'!B57="NI"),"N",'4-Regulation'!C57)</f>
        <v>Q13a.3.6</v>
      </c>
      <c r="E48" s="200" t="s">
        <v>471</v>
      </c>
      <c r="F48" s="200" t="str">
        <f>'4-Regulation'!V57</f>
        <v>yes</v>
      </c>
      <c r="G48" s="200" t="str">
        <f>'4-Regulation'!AP57</f>
        <v>.</v>
      </c>
      <c r="H48" s="200">
        <f>'4-Regulation'!AQ57</f>
        <v>0</v>
      </c>
      <c r="I48" s="199" t="str">
        <f t="shared" si="0"/>
        <v>.</v>
      </c>
      <c r="AB48" s="203"/>
      <c r="AC48" s="203"/>
    </row>
    <row r="49" spans="1:29" x14ac:dyDescent="0.25">
      <c r="A49" s="200" t="str">
        <f>'4-Regulation'!B58</f>
        <v>I</v>
      </c>
      <c r="B49" s="200" t="str">
        <f>'4-Regulation'!A58</f>
        <v>Q4.3.6a</v>
      </c>
      <c r="C49" s="200" t="str">
        <f>LEFT('4-Regulation'!E58,FIND("Q",'4-Regulation'!E58)-2)</f>
        <v xml:space="preserve">Please provide a link to this guidance </v>
      </c>
      <c r="D49" s="200" t="str">
        <f>IF(OR('4-Regulation'!B58="N",'4-Regulation'!B58="NI"),"N",'4-Regulation'!C58)</f>
        <v>Q13a.3.6a</v>
      </c>
      <c r="E49" s="200" t="s">
        <v>472</v>
      </c>
      <c r="F49" s="200" t="str">
        <f>'4-Regulation'!V58</f>
        <v>.</v>
      </c>
      <c r="G49" s="200" t="str">
        <f>'4-Regulation'!AP58</f>
        <v>.</v>
      </c>
      <c r="H49" s="200">
        <f>'4-Regulation'!AQ58</f>
        <v>0</v>
      </c>
      <c r="I49" s="199" t="str">
        <f t="shared" si="0"/>
        <v>.</v>
      </c>
      <c r="AB49" s="203"/>
      <c r="AC49" s="203"/>
    </row>
    <row r="50" spans="1:29" ht="25" x14ac:dyDescent="0.25">
      <c r="A50" s="200" t="str">
        <f>'4-Regulation'!B59</f>
        <v>E</v>
      </c>
      <c r="B50" s="200" t="str">
        <f>'4-Regulation'!A59</f>
        <v>Q4.3.7</v>
      </c>
      <c r="C50" s="200" t="str">
        <f>LEFT('4-Regulation'!E59,FIND("Q",'4-Regulation'!E59)-2)</f>
        <v xml:space="preserve">Is a government body - outside the ministry sponsoring the regulation - responsible for reviewing the quality of the Regulatory Impact Assessment? </v>
      </c>
      <c r="D50" s="200" t="str">
        <f>IF(OR('4-Regulation'!B59="N",'4-Regulation'!B59="NI"),"N",'4-Regulation'!C59)</f>
        <v>Q13a.2.8</v>
      </c>
      <c r="E50" s="200" t="s">
        <v>473</v>
      </c>
      <c r="F50" s="200" t="str">
        <f>'4-Regulation'!V59</f>
        <v>yes</v>
      </c>
      <c r="G50" s="200" t="str">
        <f>'4-Regulation'!AP59</f>
        <v>.</v>
      </c>
      <c r="H50" s="200">
        <f>'4-Regulation'!AQ59</f>
        <v>0</v>
      </c>
      <c r="I50" s="199" t="str">
        <f t="shared" si="0"/>
        <v>.</v>
      </c>
      <c r="AB50" s="203"/>
      <c r="AC50" s="203"/>
    </row>
    <row r="51" spans="1:29" ht="25" x14ac:dyDescent="0.25">
      <c r="A51" s="200" t="str">
        <f>'4-Regulation'!B60</f>
        <v>I</v>
      </c>
      <c r="B51" s="200" t="str">
        <f>'4-Regulation'!A60</f>
        <v>Q4.3.7a</v>
      </c>
      <c r="C51" s="200" t="str">
        <f>LEFT('4-Regulation'!E60,FIND("Q",'4-Regulation'!E60)-2)</f>
        <v xml:space="preserve">Please provide a link to the law/regulation that established this requirement </v>
      </c>
      <c r="D51" s="200" t="str">
        <f>IF(OR('4-Regulation'!B60="N",'4-Regulation'!B60="NI"),"N",'4-Regulation'!C60)</f>
        <v>Q13a.3.8a</v>
      </c>
      <c r="E51" s="200" t="s">
        <v>474</v>
      </c>
      <c r="F51" s="200" t="str">
        <f>'4-Regulation'!V60</f>
        <v>.</v>
      </c>
      <c r="G51" s="200" t="str">
        <f>'4-Regulation'!AP60</f>
        <v>.</v>
      </c>
      <c r="H51" s="200">
        <f>'4-Regulation'!AQ60</f>
        <v>0</v>
      </c>
      <c r="I51" s="199" t="str">
        <f t="shared" si="0"/>
        <v>.</v>
      </c>
      <c r="AB51" s="203"/>
      <c r="AC51" s="203"/>
    </row>
    <row r="52" spans="1:29" ht="25" x14ac:dyDescent="0.25">
      <c r="A52" s="200" t="str">
        <f>'4-Regulation'!B61</f>
        <v>EC</v>
      </c>
      <c r="B52" s="200" t="str">
        <f>'4-Regulation'!A61</f>
        <v>Q4.3.8</v>
      </c>
      <c r="C52" s="200" t="str">
        <f>LEFT('4-Regulation'!E61,FIND("Q",'4-Regulation'!E61)-2)</f>
        <v xml:space="preserve">When developing new primary laws are regulators required to assess the impact of these primary laws on competition? </v>
      </c>
      <c r="D52" s="200" t="str">
        <f>IF(OR('4-Regulation'!B61="N",'4-Regulation'!B61="NI"),"N",'4-Regulation'!C61)</f>
        <v>Q13a.3.4</v>
      </c>
      <c r="E52" s="200" t="s">
        <v>475</v>
      </c>
      <c r="F52" s="200" t="str">
        <f>'4-Regulation'!V61</f>
        <v>yes</v>
      </c>
      <c r="G52" s="200" t="str">
        <f>'4-Regulation'!AP61</f>
        <v>.</v>
      </c>
      <c r="H52" s="200">
        <f>'4-Regulation'!AQ61</f>
        <v>0</v>
      </c>
      <c r="I52" s="199" t="str">
        <f t="shared" si="0"/>
        <v>.</v>
      </c>
      <c r="AB52" s="203"/>
      <c r="AC52" s="203"/>
    </row>
    <row r="53" spans="1:29" ht="25" x14ac:dyDescent="0.25">
      <c r="A53" s="200" t="str">
        <f>'4-Regulation'!B62</f>
        <v>I</v>
      </c>
      <c r="B53" s="200" t="str">
        <f>'4-Regulation'!A62</f>
        <v>Q4.3.8a</v>
      </c>
      <c r="C53" s="200" t="str">
        <f>LEFT('4-Regulation'!E62,FIND("Q",'4-Regulation'!E62)-2)</f>
        <v xml:space="preserve">Please provide a link to the law/regulation that established this requirement </v>
      </c>
      <c r="D53" s="200" t="str">
        <f>IF(OR('4-Regulation'!B62="N",'4-Regulation'!B62="NI"),"N",'4-Regulation'!C62)</f>
        <v>Q13a.3.4a</v>
      </c>
      <c r="E53" s="200" t="s">
        <v>467</v>
      </c>
      <c r="F53" s="200" t="str">
        <f>'4-Regulation'!V62</f>
        <v>.</v>
      </c>
      <c r="G53" s="200" t="str">
        <f>'4-Regulation'!AP62</f>
        <v>.</v>
      </c>
      <c r="H53" s="200">
        <f>'4-Regulation'!AQ62</f>
        <v>0</v>
      </c>
      <c r="I53" s="199" t="str">
        <f t="shared" si="0"/>
        <v>.</v>
      </c>
      <c r="AB53" s="203"/>
      <c r="AC53" s="203"/>
    </row>
    <row r="54" spans="1:29" ht="37.5" x14ac:dyDescent="0.25">
      <c r="A54" s="200" t="str">
        <f>'4-Regulation'!B63</f>
        <v>EC</v>
      </c>
      <c r="B54" s="200" t="str">
        <f>'4-Regulation'!A63</f>
        <v>Q4.3.9</v>
      </c>
      <c r="C54" s="200" t="str">
        <f>LEFT('4-Regulation'!E63,FIND("Q",'4-Regulation'!E63)-2)</f>
        <v xml:space="preserve">When developing new subordinate regulations are regulators required to assess the impact of the new subordinate regulations on competition? </v>
      </c>
      <c r="D54" s="200" t="str">
        <f>IF(OR('4-Regulation'!B63="N",'4-Regulation'!B63="NI"),"N",'4-Regulation'!C63)</f>
        <v>Q13a.3.5</v>
      </c>
      <c r="E54" s="200" t="s">
        <v>476</v>
      </c>
      <c r="F54" s="200" t="str">
        <f>'4-Regulation'!V63</f>
        <v>yes</v>
      </c>
      <c r="G54" s="200" t="str">
        <f>'4-Regulation'!AP63</f>
        <v>.</v>
      </c>
      <c r="H54" s="200">
        <f>'4-Regulation'!AQ63</f>
        <v>0</v>
      </c>
      <c r="I54" s="199" t="str">
        <f t="shared" si="0"/>
        <v>.</v>
      </c>
      <c r="AB54" s="203"/>
      <c r="AC54" s="203"/>
    </row>
    <row r="55" spans="1:29" ht="25" x14ac:dyDescent="0.25">
      <c r="A55" s="200" t="str">
        <f>'4-Regulation'!B64</f>
        <v>I</v>
      </c>
      <c r="B55" s="200" t="str">
        <f>'4-Regulation'!A64</f>
        <v>Q4.3.9a</v>
      </c>
      <c r="C55" s="200" t="str">
        <f>LEFT('4-Regulation'!E64,FIND("Q",'4-Regulation'!E64)-2)</f>
        <v xml:space="preserve">Please provide a link to the law/regulation that established this requirement </v>
      </c>
      <c r="D55" s="200" t="str">
        <f>IF(OR('4-Regulation'!B64="N",'4-Regulation'!B64="NI"),"N",'4-Regulation'!C64)</f>
        <v>Q13a.3.5a</v>
      </c>
      <c r="E55" s="200" t="s">
        <v>467</v>
      </c>
      <c r="F55" s="200" t="str">
        <f>'4-Regulation'!V64</f>
        <v>.</v>
      </c>
      <c r="G55" s="200" t="str">
        <f>'4-Regulation'!AP64</f>
        <v>.</v>
      </c>
      <c r="H55" s="200">
        <f>'4-Regulation'!AQ64</f>
        <v>0</v>
      </c>
      <c r="I55" s="199" t="str">
        <f t="shared" si="0"/>
        <v>.</v>
      </c>
      <c r="AB55" s="203"/>
      <c r="AC55" s="203"/>
    </row>
    <row r="56" spans="1:29" ht="25" x14ac:dyDescent="0.25">
      <c r="A56" s="200" t="str">
        <f>'4-Regulation'!B65</f>
        <v>N</v>
      </c>
      <c r="B56" s="200" t="str">
        <f>'4-Regulation'!A65</f>
        <v>Q4.3.10</v>
      </c>
      <c r="C56" s="200" t="str">
        <f>LEFT('4-Regulation'!E65,FIND("Q",'4-Regulation'!E65)-2)</f>
        <v xml:space="preserve">Is written guidance publicly available on how to assess the impact of new primary laws and/or secondary regulations on competition? </v>
      </c>
      <c r="D56" s="200" t="str">
        <f>IF(OR('4-Regulation'!B65="N",'4-Regulation'!B65="NI"),"N",'4-Regulation'!C65)</f>
        <v>N</v>
      </c>
      <c r="E56" s="200" t="s">
        <v>0</v>
      </c>
      <c r="F56" s="200" t="str">
        <f>'4-Regulation'!V65</f>
        <v/>
      </c>
      <c r="G56" s="200" t="str">
        <f>'4-Regulation'!AP65</f>
        <v>.</v>
      </c>
      <c r="H56" s="200">
        <f>'4-Regulation'!AQ65</f>
        <v>0</v>
      </c>
      <c r="I56" s="199" t="str">
        <f t="shared" si="0"/>
        <v>.</v>
      </c>
      <c r="AB56" s="203"/>
      <c r="AC56" s="203"/>
    </row>
    <row r="57" spans="1:29" ht="37.5" x14ac:dyDescent="0.25">
      <c r="A57" s="200" t="str">
        <f>'4-Regulation'!B66</f>
        <v>N</v>
      </c>
      <c r="B57" s="200" t="str">
        <f>'4-Regulation'!A66</f>
        <v>Q4.3.11</v>
      </c>
      <c r="C57" s="200" t="str">
        <f>LEFT('4-Regulation'!E66,FIND("Q",'4-Regulation'!E66)-2)</f>
        <v xml:space="preserve">When developing new primary laws are regulators required to include the assessment of the impact (i.e. costs and benefits) of the new primary laws on the ability of businesses to innovate? </v>
      </c>
      <c r="D57" s="200" t="str">
        <f>IF(OR('4-Regulation'!B66="N",'4-Regulation'!B66="NI"),"N",'4-Regulation'!C66)</f>
        <v>N</v>
      </c>
      <c r="E57" s="200" t="s">
        <v>0</v>
      </c>
      <c r="F57" s="200" t="str">
        <f>'4-Regulation'!V66</f>
        <v/>
      </c>
      <c r="G57" s="200" t="str">
        <f>'4-Regulation'!AP66</f>
        <v>.</v>
      </c>
      <c r="H57" s="200">
        <f>'4-Regulation'!AQ66</f>
        <v>0</v>
      </c>
      <c r="I57" s="199" t="str">
        <f t="shared" si="0"/>
        <v>.</v>
      </c>
      <c r="AB57" s="203"/>
      <c r="AC57" s="203"/>
    </row>
    <row r="58" spans="1:29" x14ac:dyDescent="0.25">
      <c r="A58" s="200" t="str">
        <f>'4-Regulation'!B67</f>
        <v>NI</v>
      </c>
      <c r="B58" s="200" t="str">
        <f>'4-Regulation'!A67</f>
        <v>Q4.3.11a</v>
      </c>
      <c r="C58" s="200" t="str">
        <f>LEFT('4-Regulation'!E67,FIND("Q",'4-Regulation'!E67)-2)</f>
        <v xml:space="preserve">Please provide a link to the law/regulation that established this requirement </v>
      </c>
      <c r="D58" s="200" t="str">
        <f>IF(OR('4-Regulation'!B67="N",'4-Regulation'!B67="NI"),"N",'4-Regulation'!C67)</f>
        <v>N</v>
      </c>
      <c r="E58" s="200" t="s">
        <v>0</v>
      </c>
      <c r="F58" s="200" t="str">
        <f>'4-Regulation'!V67</f>
        <v/>
      </c>
      <c r="G58" s="200" t="str">
        <f>'4-Regulation'!AP67</f>
        <v>.</v>
      </c>
      <c r="H58" s="200">
        <f>'4-Regulation'!AQ67</f>
        <v>0</v>
      </c>
      <c r="I58" s="199" t="str">
        <f t="shared" si="0"/>
        <v>.</v>
      </c>
      <c r="AB58" s="203"/>
      <c r="AC58" s="203"/>
    </row>
    <row r="59" spans="1:29" ht="37.5" x14ac:dyDescent="0.25">
      <c r="A59" s="200" t="str">
        <f>'4-Regulation'!B68</f>
        <v>N</v>
      </c>
      <c r="B59" s="200" t="str">
        <f>'4-Regulation'!A68</f>
        <v>Q4.3.12</v>
      </c>
      <c r="C59" s="200" t="str">
        <f>LEFT('4-Regulation'!E68,FIND("Q",'4-Regulation'!E68)-2)</f>
        <v xml:space="preserve">When developing new secondary regulations are regulators required to include the assessment of the impact (i.e. costs and benefits) of the new secondary regulations on the ability of businesses to innovate?  </v>
      </c>
      <c r="D59" s="200" t="str">
        <f>IF(OR('4-Regulation'!B68="N",'4-Regulation'!B68="NI"),"N",'4-Regulation'!C68)</f>
        <v>N</v>
      </c>
      <c r="E59" s="200" t="s">
        <v>0</v>
      </c>
      <c r="F59" s="200" t="str">
        <f>'4-Regulation'!V68</f>
        <v/>
      </c>
      <c r="G59" s="200" t="str">
        <f>'4-Regulation'!AP68</f>
        <v>.</v>
      </c>
      <c r="H59" s="200">
        <f>'4-Regulation'!AQ68</f>
        <v>0</v>
      </c>
      <c r="I59" s="199" t="str">
        <f t="shared" si="0"/>
        <v>.</v>
      </c>
      <c r="AB59" s="203"/>
      <c r="AC59" s="203"/>
    </row>
    <row r="60" spans="1:29" x14ac:dyDescent="0.25">
      <c r="A60" s="200" t="str">
        <f>'4-Regulation'!B69</f>
        <v>NI</v>
      </c>
      <c r="B60" s="200" t="str">
        <f>'4-Regulation'!A69</f>
        <v>Q4.3.12a</v>
      </c>
      <c r="C60" s="200" t="str">
        <f>LEFT('4-Regulation'!E69,FIND("Q",'4-Regulation'!E69)-2)</f>
        <v xml:space="preserve">Please provide a link to the law/regulation that established this requirement </v>
      </c>
      <c r="D60" s="200" t="str">
        <f>IF(OR('4-Regulation'!B69="N",'4-Regulation'!B69="NI"),"N",'4-Regulation'!C69)</f>
        <v>N</v>
      </c>
      <c r="E60" s="200" t="s">
        <v>0</v>
      </c>
      <c r="F60" s="200" t="str">
        <f>'4-Regulation'!V69</f>
        <v/>
      </c>
      <c r="G60" s="200" t="str">
        <f>'4-Regulation'!AP69</f>
        <v>.</v>
      </c>
      <c r="H60" s="200">
        <f>'4-Regulation'!AQ69</f>
        <v>0</v>
      </c>
      <c r="I60" s="199" t="str">
        <f t="shared" si="0"/>
        <v>.</v>
      </c>
      <c r="AB60" s="203"/>
      <c r="AC60" s="203"/>
    </row>
    <row r="61" spans="1:29" ht="25" x14ac:dyDescent="0.25">
      <c r="A61" s="200" t="str">
        <f>'4-Regulation'!B70</f>
        <v>N</v>
      </c>
      <c r="B61" s="200" t="str">
        <f>'4-Regulation'!A70</f>
        <v>Q4.3.13</v>
      </c>
      <c r="C61" s="200" t="str">
        <f>LEFT('4-Regulation'!E70,FIND("Q",'4-Regulation'!E70)-2)</f>
        <v xml:space="preserve">Is written guidance publicly available on how to assess the impact of new primary laws and/or secondary regulations on the ability of businesses to innovate? </v>
      </c>
      <c r="D61" s="200" t="str">
        <f>IF(OR('4-Regulation'!B70="N",'4-Regulation'!B70="NI"),"N",'4-Regulation'!C70)</f>
        <v>N</v>
      </c>
      <c r="E61" s="200" t="s">
        <v>0</v>
      </c>
      <c r="F61" s="200" t="str">
        <f>'4-Regulation'!V70</f>
        <v/>
      </c>
      <c r="G61" s="200" t="str">
        <f>'4-Regulation'!AP70</f>
        <v>.</v>
      </c>
      <c r="H61" s="200">
        <f>'4-Regulation'!AQ70</f>
        <v>0</v>
      </c>
      <c r="I61" s="199" t="str">
        <f t="shared" si="0"/>
        <v>.</v>
      </c>
      <c r="AB61" s="203"/>
      <c r="AC61" s="203"/>
    </row>
    <row r="62" spans="1:29" ht="25" x14ac:dyDescent="0.25">
      <c r="A62" s="200" t="str">
        <f>'4-Regulation'!B72</f>
        <v>E</v>
      </c>
      <c r="B62" s="200" t="str">
        <f>'4-Regulation'!A72</f>
        <v>Q4.4.1</v>
      </c>
      <c r="C62" s="200" t="str">
        <f>LEFT('4-Regulation'!E72,FIND("Q",'4-Regulation'!E72)-2)</f>
        <v xml:space="preserve">Is there a requirement to conduct stakeholder engagement to inform the development of primary laws? </v>
      </c>
      <c r="D62" s="200" t="str">
        <f>IF(OR('4-Regulation'!B72="N",'4-Regulation'!B72="NI"),"N",'4-Regulation'!C72)</f>
        <v>Q13a.6.1</v>
      </c>
      <c r="E62" s="200" t="s">
        <v>477</v>
      </c>
      <c r="F62" s="200" t="str">
        <f>'4-Regulation'!V72</f>
        <v>yes</v>
      </c>
      <c r="G62" s="200" t="str">
        <f>'4-Regulation'!AP72</f>
        <v>.</v>
      </c>
      <c r="H62" s="200">
        <f>'4-Regulation'!AQ72</f>
        <v>0</v>
      </c>
      <c r="I62" s="199" t="str">
        <f t="shared" si="0"/>
        <v>.</v>
      </c>
      <c r="AB62" s="203"/>
      <c r="AC62" s="203"/>
    </row>
    <row r="63" spans="1:29" x14ac:dyDescent="0.25">
      <c r="A63" s="200" t="str">
        <f>'4-Regulation'!B73</f>
        <v>I</v>
      </c>
      <c r="B63" s="200" t="str">
        <f>'4-Regulation'!A73</f>
        <v>Q4.4.1a</v>
      </c>
      <c r="C63" s="200" t="str">
        <f>LEFT('4-Regulation'!E73,FIND("Q",'4-Regulation'!E73)-2)</f>
        <v xml:space="preserve">Please provide link to the source of this requirement </v>
      </c>
      <c r="D63" s="200" t="str">
        <f>IF(OR('4-Regulation'!B73="N",'4-Regulation'!B73="NI"),"N",'4-Regulation'!C73)</f>
        <v>Q13a.6.1a</v>
      </c>
      <c r="E63" s="200" t="s">
        <v>478</v>
      </c>
      <c r="F63" s="200" t="str">
        <f>'4-Regulation'!V73</f>
        <v>.</v>
      </c>
      <c r="G63" s="200" t="str">
        <f>'4-Regulation'!AP73</f>
        <v>.</v>
      </c>
      <c r="H63" s="200">
        <f>'4-Regulation'!AQ73</f>
        <v>0</v>
      </c>
      <c r="I63" s="199" t="str">
        <f t="shared" si="0"/>
        <v>.</v>
      </c>
      <c r="AB63" s="203"/>
      <c r="AC63" s="203"/>
    </row>
    <row r="64" spans="1:29" ht="25" x14ac:dyDescent="0.25">
      <c r="A64" s="200" t="str">
        <f>'4-Regulation'!B74</f>
        <v>E</v>
      </c>
      <c r="B64" s="200" t="str">
        <f>'4-Regulation'!A74</f>
        <v>Q4.4.2</v>
      </c>
      <c r="C64" s="200" t="str">
        <f>LEFT('4-Regulation'!E74,FIND("Q",'4-Regulation'!E74)-2)</f>
        <v xml:space="preserve">Are guidelines available on how to conduct stakeholder engagement on primary laws? </v>
      </c>
      <c r="D64" s="200" t="str">
        <f>IF(OR('4-Regulation'!B74="N",'4-Regulation'!B74="NI"),"N",'4-Regulation'!C74)</f>
        <v>Q13a.6.3</v>
      </c>
      <c r="E64" s="200" t="s">
        <v>479</v>
      </c>
      <c r="F64" s="200" t="str">
        <f>'4-Regulation'!V74</f>
        <v>yes</v>
      </c>
      <c r="G64" s="200" t="str">
        <f>'4-Regulation'!AP74</f>
        <v>.</v>
      </c>
      <c r="H64" s="200">
        <f>'4-Regulation'!AQ74</f>
        <v>0</v>
      </c>
      <c r="I64" s="199" t="str">
        <f t="shared" si="0"/>
        <v>.</v>
      </c>
      <c r="AB64" s="203"/>
      <c r="AC64" s="203"/>
    </row>
    <row r="65" spans="1:29" x14ac:dyDescent="0.25">
      <c r="A65" s="200" t="str">
        <f>'4-Regulation'!B75</f>
        <v>I</v>
      </c>
      <c r="B65" s="200" t="str">
        <f>'4-Regulation'!A75</f>
        <v>Q4.4.2a</v>
      </c>
      <c r="C65" s="200" t="str">
        <f>LEFT('4-Regulation'!E75,FIND("Q",'4-Regulation'!E75)-2)</f>
        <v xml:space="preserve">Please provide a link to these guidelines </v>
      </c>
      <c r="D65" s="200" t="str">
        <f>IF(OR('4-Regulation'!B75="N",'4-Regulation'!B75="NI"),"N",'4-Regulation'!C75)</f>
        <v>Q13a.6.3a</v>
      </c>
      <c r="E65" s="200" t="s">
        <v>480</v>
      </c>
      <c r="F65" s="200" t="str">
        <f>'4-Regulation'!V75</f>
        <v>.</v>
      </c>
      <c r="G65" s="200" t="str">
        <f>'4-Regulation'!AP75</f>
        <v>.</v>
      </c>
      <c r="H65" s="200">
        <f>'4-Regulation'!AQ75</f>
        <v>0</v>
      </c>
      <c r="I65" s="199" t="str">
        <f t="shared" si="0"/>
        <v>.</v>
      </c>
      <c r="AB65" s="203"/>
      <c r="AC65" s="203"/>
    </row>
    <row r="66" spans="1:29" ht="37.5" customHeight="1" x14ac:dyDescent="0.25">
      <c r="A66" s="200" t="str">
        <f>'4-Regulation'!B76</f>
        <v>E</v>
      </c>
      <c r="B66" s="200" t="str">
        <f>'4-Regulation'!A76</f>
        <v>Q4.4.3</v>
      </c>
      <c r="C66" s="200" t="str">
        <f>LEFT('4-Regulation'!E76,FIND("Q",'4-Regulation'!E76)-2)</f>
        <v xml:space="preserve">Are regulators required to consider all comments received from the stakeholders during the consultation process before finalising any primary laws? </v>
      </c>
      <c r="D66" s="200" t="str">
        <f>IF(OR('4-Regulation'!B76="N",'4-Regulation'!B76="NI"),"N",'4-Regulation'!C76)</f>
        <v>Q13a.6.5</v>
      </c>
      <c r="E66" s="200" t="s">
        <v>481</v>
      </c>
      <c r="F66" s="200" t="str">
        <f>'4-Regulation'!V76</f>
        <v>yes</v>
      </c>
      <c r="G66" s="200" t="str">
        <f>'4-Regulation'!AP76</f>
        <v>.</v>
      </c>
      <c r="H66" s="200">
        <f>'4-Regulation'!AQ76</f>
        <v>0</v>
      </c>
      <c r="I66" s="199" t="str">
        <f t="shared" si="0"/>
        <v>.</v>
      </c>
      <c r="AB66" s="203"/>
      <c r="AC66" s="203"/>
    </row>
    <row r="67" spans="1:29" x14ac:dyDescent="0.25">
      <c r="A67" s="200" t="str">
        <f>'4-Regulation'!B77</f>
        <v>I</v>
      </c>
      <c r="B67" s="200" t="str">
        <f>'4-Regulation'!A77</f>
        <v>Q4.4.3a</v>
      </c>
      <c r="C67" s="200" t="str">
        <f>LEFT('4-Regulation'!E77,FIND("Q",'4-Regulation'!E77)-2)</f>
        <v xml:space="preserve">Please provide link to the source of this requirement </v>
      </c>
      <c r="D67" s="200" t="str">
        <f>IF(OR('4-Regulation'!B77="N",'4-Regulation'!B77="NI"),"N",'4-Regulation'!C77)</f>
        <v>Q13a.6.5a</v>
      </c>
      <c r="E67" s="200" t="s">
        <v>478</v>
      </c>
      <c r="F67" s="200" t="str">
        <f>'4-Regulation'!V77</f>
        <v>.</v>
      </c>
      <c r="G67" s="200" t="str">
        <f>'4-Regulation'!AP77</f>
        <v>.</v>
      </c>
      <c r="H67" s="200">
        <f>'4-Regulation'!AQ77</f>
        <v>0</v>
      </c>
      <c r="I67" s="199" t="str">
        <f t="shared" ref="I67:I117" si="1">IF(H67=0,".",H67)</f>
        <v>.</v>
      </c>
      <c r="AB67" s="203"/>
      <c r="AC67" s="203"/>
    </row>
    <row r="68" spans="1:29" ht="25" x14ac:dyDescent="0.25">
      <c r="A68" s="200" t="str">
        <f>'4-Regulation'!B78</f>
        <v>N</v>
      </c>
      <c r="B68" s="200" t="str">
        <f>'4-Regulation'!A78</f>
        <v>Q4.4.4</v>
      </c>
      <c r="C68" s="200" t="str">
        <f>LEFT('4-Regulation'!E78,FIND("Q",'4-Regulation'!E78)-2)</f>
        <v xml:space="preserve">If so, are regulators required to answer publicly to each comment received from stakeholders and publish the response online? </v>
      </c>
      <c r="D68" s="200" t="str">
        <f>IF(OR('4-Regulation'!B78="N",'4-Regulation'!B78="NI"),"N",'4-Regulation'!C78)</f>
        <v>N</v>
      </c>
      <c r="E68" s="200" t="s">
        <v>0</v>
      </c>
      <c r="F68" s="200" t="str">
        <f>'4-Regulation'!V78</f>
        <v/>
      </c>
      <c r="G68" s="200" t="str">
        <f>'4-Regulation'!AP78</f>
        <v>.</v>
      </c>
      <c r="H68" s="200">
        <f>'4-Regulation'!AQ78</f>
        <v>0</v>
      </c>
      <c r="I68" s="199" t="str">
        <f t="shared" si="1"/>
        <v>.</v>
      </c>
      <c r="AB68" s="203"/>
      <c r="AC68" s="203"/>
    </row>
    <row r="69" spans="1:29" x14ac:dyDescent="0.25">
      <c r="A69" s="200" t="str">
        <f>'4-Regulation'!B79</f>
        <v>NI</v>
      </c>
      <c r="B69" s="200" t="str">
        <f>'4-Regulation'!A79</f>
        <v>Q4.4.4a</v>
      </c>
      <c r="C69" s="200" t="str">
        <f>LEFT('4-Regulation'!E79,FIND("Q",'4-Regulation'!E79)-2)</f>
        <v xml:space="preserve">Please provide link to the source of this requirement </v>
      </c>
      <c r="D69" s="200" t="str">
        <f>IF(OR('4-Regulation'!B79="N",'4-Regulation'!B79="NI"),"N",'4-Regulation'!C79)</f>
        <v>N</v>
      </c>
      <c r="E69" s="200" t="s">
        <v>0</v>
      </c>
      <c r="F69" s="200" t="str">
        <f>'4-Regulation'!V79</f>
        <v/>
      </c>
      <c r="G69" s="200" t="str">
        <f>'4-Regulation'!AP79</f>
        <v>.</v>
      </c>
      <c r="H69" s="200">
        <f>'4-Regulation'!AQ79</f>
        <v>0</v>
      </c>
      <c r="I69" s="199" t="str">
        <f t="shared" si="1"/>
        <v>.</v>
      </c>
      <c r="AB69" s="203"/>
      <c r="AC69" s="203"/>
    </row>
    <row r="70" spans="1:29" ht="25" x14ac:dyDescent="0.25">
      <c r="A70" s="200" t="str">
        <f>'4-Regulation'!B80</f>
        <v>E</v>
      </c>
      <c r="B70" s="200" t="str">
        <f>'4-Regulation'!A80</f>
        <v>Q4.4.5</v>
      </c>
      <c r="C70" s="200" t="str">
        <f>LEFT('4-Regulation'!E80,FIND("Q",'4-Regulation'!E80)-2)</f>
        <v xml:space="preserve">Is there a requirement to conduct stakeholder engagement to inform the development of subordinate regulations? </v>
      </c>
      <c r="D70" s="200" t="str">
        <f>IF(OR('4-Regulation'!B80="N",'4-Regulation'!B80="NI"),"N",'4-Regulation'!C80)</f>
        <v>Q13a.6.2</v>
      </c>
      <c r="E70" s="200" t="s">
        <v>482</v>
      </c>
      <c r="F70" s="200" t="str">
        <f>'4-Regulation'!V80</f>
        <v>yes</v>
      </c>
      <c r="G70" s="200" t="str">
        <f>'4-Regulation'!AP80</f>
        <v>.</v>
      </c>
      <c r="H70" s="200">
        <f>'4-Regulation'!AQ80</f>
        <v>0</v>
      </c>
      <c r="I70" s="199" t="str">
        <f t="shared" si="1"/>
        <v>.</v>
      </c>
      <c r="AB70" s="203"/>
      <c r="AC70" s="203"/>
    </row>
    <row r="71" spans="1:29" x14ac:dyDescent="0.25">
      <c r="A71" s="200" t="str">
        <f>'4-Regulation'!B81</f>
        <v>I</v>
      </c>
      <c r="B71" s="200" t="str">
        <f>'4-Regulation'!A81</f>
        <v>Q4.4.5a</v>
      </c>
      <c r="C71" s="200" t="str">
        <f>LEFT('4-Regulation'!E81,FIND("Q",'4-Regulation'!E81)-2)</f>
        <v xml:space="preserve">Please provide link to the source of this requirement </v>
      </c>
      <c r="D71" s="200" t="str">
        <f>IF(OR('4-Regulation'!B81="N",'4-Regulation'!B81="NI"),"N",'4-Regulation'!C81)</f>
        <v>Q13a.6.2a</v>
      </c>
      <c r="E71" s="200" t="s">
        <v>478</v>
      </c>
      <c r="F71" s="200" t="str">
        <f>'4-Regulation'!V81</f>
        <v>.</v>
      </c>
      <c r="G71" s="200" t="str">
        <f>'4-Regulation'!AP81</f>
        <v>.</v>
      </c>
      <c r="H71" s="200">
        <f>'4-Regulation'!AQ81</f>
        <v>0</v>
      </c>
      <c r="I71" s="199" t="str">
        <f t="shared" si="1"/>
        <v>.</v>
      </c>
      <c r="AB71" s="203"/>
      <c r="AC71" s="203"/>
    </row>
    <row r="72" spans="1:29" ht="25" x14ac:dyDescent="0.25">
      <c r="A72" s="200" t="str">
        <f>'4-Regulation'!B82</f>
        <v>E</v>
      </c>
      <c r="B72" s="200" t="str">
        <f>'4-Regulation'!A82</f>
        <v>Q4.4.6</v>
      </c>
      <c r="C72" s="200" t="str">
        <f>LEFT('4-Regulation'!E82,FIND("Q",'4-Regulation'!E82)-2)</f>
        <v xml:space="preserve">Are guidelines available on how to conduct stakeholder engagement on subordinate regulations? </v>
      </c>
      <c r="D72" s="200" t="str">
        <f>IF(OR('4-Regulation'!B82="N",'4-Regulation'!B82="NI"),"N",'4-Regulation'!C82)</f>
        <v>Q13a.6.4</v>
      </c>
      <c r="E72" s="200" t="s">
        <v>483</v>
      </c>
      <c r="F72" s="200" t="str">
        <f>'4-Regulation'!V82</f>
        <v>yes</v>
      </c>
      <c r="G72" s="200" t="str">
        <f>'4-Regulation'!AP82</f>
        <v>.</v>
      </c>
      <c r="H72" s="200">
        <f>'4-Regulation'!AQ82</f>
        <v>0</v>
      </c>
      <c r="I72" s="199" t="str">
        <f t="shared" si="1"/>
        <v>.</v>
      </c>
      <c r="AB72" s="203"/>
      <c r="AC72" s="203"/>
    </row>
    <row r="73" spans="1:29" x14ac:dyDescent="0.25">
      <c r="A73" s="200" t="str">
        <f>'4-Regulation'!B83</f>
        <v>I</v>
      </c>
      <c r="B73" s="200" t="str">
        <f>'4-Regulation'!A83</f>
        <v>Q4.4.6a</v>
      </c>
      <c r="C73" s="200" t="str">
        <f>LEFT('4-Regulation'!E83,FIND("Q",'4-Regulation'!E83)-2)</f>
        <v xml:space="preserve">Please provide a link to these guidelines </v>
      </c>
      <c r="D73" s="200" t="str">
        <f>IF(OR('4-Regulation'!B83="N",'4-Regulation'!B83="NI"),"N",'4-Regulation'!C83)</f>
        <v>Q13a.6.4a</v>
      </c>
      <c r="E73" s="200" t="s">
        <v>480</v>
      </c>
      <c r="F73" s="200" t="str">
        <f>'4-Regulation'!V83</f>
        <v>.</v>
      </c>
      <c r="G73" s="200" t="str">
        <f>'4-Regulation'!AP83</f>
        <v>.</v>
      </c>
      <c r="H73" s="200">
        <f>'4-Regulation'!AQ83</f>
        <v>0</v>
      </c>
      <c r="I73" s="199" t="str">
        <f t="shared" si="1"/>
        <v>.</v>
      </c>
      <c r="AB73" s="203"/>
      <c r="AC73" s="203"/>
    </row>
    <row r="74" spans="1:29" ht="25" x14ac:dyDescent="0.25">
      <c r="A74" s="200" t="str">
        <f>'4-Regulation'!B84</f>
        <v>E</v>
      </c>
      <c r="B74" s="200" t="str">
        <f>'4-Regulation'!A84</f>
        <v>Q4.4.7</v>
      </c>
      <c r="C74" s="200" t="str">
        <f>LEFT('4-Regulation'!E84,FIND("Q",'4-Regulation'!E84)-2)</f>
        <v xml:space="preserve">Are regulators required to consider all comments received from the stakeholders during the consultation process before finalising any subordinate regulations? </v>
      </c>
      <c r="D74" s="200" t="str">
        <f>IF(OR('4-Regulation'!B84="N",'4-Regulation'!B84="NI"),"N",'4-Regulation'!C84)</f>
        <v>Q13a.6.6</v>
      </c>
      <c r="E74" s="200" t="s">
        <v>484</v>
      </c>
      <c r="F74" s="200" t="str">
        <f>'4-Regulation'!V84</f>
        <v>yes</v>
      </c>
      <c r="G74" s="200" t="str">
        <f>'4-Regulation'!AP84</f>
        <v>.</v>
      </c>
      <c r="H74" s="200">
        <f>'4-Regulation'!AQ84</f>
        <v>0</v>
      </c>
      <c r="I74" s="199" t="str">
        <f t="shared" si="1"/>
        <v>.</v>
      </c>
      <c r="AB74" s="203"/>
      <c r="AC74" s="203"/>
    </row>
    <row r="75" spans="1:29" x14ac:dyDescent="0.25">
      <c r="A75" s="200" t="str">
        <f>'4-Regulation'!B85</f>
        <v>I</v>
      </c>
      <c r="B75" s="200" t="str">
        <f>'4-Regulation'!A85</f>
        <v>Q4.4.7a</v>
      </c>
      <c r="C75" s="200" t="str">
        <f>LEFT('4-Regulation'!E85,FIND("Q",'4-Regulation'!E85)-2)</f>
        <v xml:space="preserve">Please provide link to the source of this requirement </v>
      </c>
      <c r="D75" s="200" t="str">
        <f>IF(OR('4-Regulation'!B85="N",'4-Regulation'!B85="NI"),"N",'4-Regulation'!C85)</f>
        <v>Q13a.6.6a</v>
      </c>
      <c r="E75" s="200" t="s">
        <v>478</v>
      </c>
      <c r="F75" s="200" t="str">
        <f>'4-Regulation'!V85</f>
        <v>.</v>
      </c>
      <c r="G75" s="200" t="str">
        <f>'4-Regulation'!AP85</f>
        <v>.</v>
      </c>
      <c r="H75" s="200">
        <f>'4-Regulation'!AQ85</f>
        <v>0</v>
      </c>
      <c r="I75" s="199" t="str">
        <f t="shared" si="1"/>
        <v>.</v>
      </c>
      <c r="AB75" s="203"/>
      <c r="AC75" s="203"/>
    </row>
    <row r="76" spans="1:29" ht="25" x14ac:dyDescent="0.25">
      <c r="A76" s="200" t="str">
        <f>'4-Regulation'!B86</f>
        <v>N</v>
      </c>
      <c r="B76" s="200" t="str">
        <f>'4-Regulation'!A86</f>
        <v>Q4.4.8</v>
      </c>
      <c r="C76" s="200" t="str">
        <f>LEFT('4-Regulation'!E86,FIND("Q",'4-Regulation'!E86)-2)</f>
        <v xml:space="preserve">If so, are regulators required to answer publicly to each comment received from stakeholders and publish the response online?  </v>
      </c>
      <c r="D76" s="200" t="str">
        <f>IF(OR('4-Regulation'!B86="N",'4-Regulation'!B86="NI"),"N",'4-Regulation'!C86)</f>
        <v>N</v>
      </c>
      <c r="E76" s="200" t="s">
        <v>0</v>
      </c>
      <c r="F76" s="200" t="str">
        <f>'4-Regulation'!V86</f>
        <v/>
      </c>
      <c r="G76" s="200" t="str">
        <f>'4-Regulation'!AP86</f>
        <v>.</v>
      </c>
      <c r="H76" s="200">
        <f>'4-Regulation'!AQ86</f>
        <v>0</v>
      </c>
      <c r="I76" s="199" t="str">
        <f t="shared" si="1"/>
        <v>.</v>
      </c>
      <c r="AB76" s="203"/>
      <c r="AC76" s="203"/>
    </row>
    <row r="77" spans="1:29" x14ac:dyDescent="0.25">
      <c r="A77" s="200" t="str">
        <f>'4-Regulation'!B87</f>
        <v>NI</v>
      </c>
      <c r="B77" s="200" t="str">
        <f>'4-Regulation'!A87</f>
        <v>Q4.4.8a</v>
      </c>
      <c r="C77" s="200" t="str">
        <f>LEFT('4-Regulation'!E87,FIND("Q",'4-Regulation'!E87)-2)</f>
        <v xml:space="preserve">Please provide link to the source of this requirement  </v>
      </c>
      <c r="D77" s="200" t="str">
        <f>IF(OR('4-Regulation'!B87="N",'4-Regulation'!B87="NI"),"N",'4-Regulation'!C87)</f>
        <v>N</v>
      </c>
      <c r="E77" s="200" t="s">
        <v>0</v>
      </c>
      <c r="F77" s="200" t="str">
        <f>'4-Regulation'!V87</f>
        <v/>
      </c>
      <c r="G77" s="200" t="str">
        <f>'4-Regulation'!AP87</f>
        <v>.</v>
      </c>
      <c r="H77" s="200">
        <f>'4-Regulation'!AQ87</f>
        <v>0</v>
      </c>
      <c r="I77" s="199" t="str">
        <f t="shared" si="1"/>
        <v>.</v>
      </c>
      <c r="AB77" s="203"/>
      <c r="AC77" s="203"/>
    </row>
    <row r="78" spans="1:29" ht="37.5" x14ac:dyDescent="0.25">
      <c r="A78" s="200" t="str">
        <f>'4-Regulation'!B91</f>
        <v>N</v>
      </c>
      <c r="B78" s="200" t="str">
        <f>'4-Regulation'!A91</f>
        <v>Q4.5.1_i</v>
      </c>
      <c r="C78" s="200" t="str">
        <f>LEFT('4-Regulation'!E$90,FIND("Q",'4-Regulation'!E$90)-2)&amp;" - "&amp;'4-Regulation'!F91</f>
        <v xml:space="preserve">Are regulatory sandboxes used to foster innovation in any of the following sectors in your jurisdiction or is there a clear plan to adopt them in the near future in any of the following sectors?  - Financial sector </v>
      </c>
      <c r="D78" s="200" t="str">
        <f>IF(OR('4-Regulation'!B91="N",'4-Regulation'!B91="NI"),"N",'4-Regulation'!C91)</f>
        <v>N</v>
      </c>
      <c r="E78" s="200" t="s">
        <v>0</v>
      </c>
      <c r="F78" s="200" t="str">
        <f>'4-Regulation'!V91</f>
        <v/>
      </c>
      <c r="G78" s="200" t="str">
        <f>'4-Regulation'!AP91</f>
        <v>.</v>
      </c>
      <c r="H78" s="200">
        <f>'4-Regulation'!AQ91</f>
        <v>0</v>
      </c>
      <c r="I78" s="199" t="str">
        <f t="shared" si="1"/>
        <v>.</v>
      </c>
      <c r="AB78" s="203"/>
      <c r="AC78" s="203"/>
    </row>
    <row r="79" spans="1:29" ht="37.5" x14ac:dyDescent="0.25">
      <c r="A79" s="200" t="str">
        <f>'4-Regulation'!B92</f>
        <v>N</v>
      </c>
      <c r="B79" s="200" t="str">
        <f>'4-Regulation'!A92</f>
        <v>Q4.5.1_ii</v>
      </c>
      <c r="C79" s="200" t="str">
        <f>LEFT('4-Regulation'!E$90,FIND("Q",'4-Regulation'!E$90)-2)&amp;" - "&amp;'4-Regulation'!F92</f>
        <v>Are regulatory sandboxes used to foster innovation in any of the following sectors in your jurisdiction or is there a clear plan to adopt them in the near future in any of the following sectors?  - Transportation sector</v>
      </c>
      <c r="D79" s="200" t="str">
        <f>IF(OR('4-Regulation'!B92="N",'4-Regulation'!B92="NI"),"N",'4-Regulation'!C92)</f>
        <v>N</v>
      </c>
      <c r="E79" s="200" t="s">
        <v>0</v>
      </c>
      <c r="F79" s="200" t="str">
        <f>'4-Regulation'!V92</f>
        <v/>
      </c>
      <c r="G79" s="200" t="str">
        <f>'4-Regulation'!AP92</f>
        <v>.</v>
      </c>
      <c r="H79" s="200">
        <f>'4-Regulation'!AQ92</f>
        <v>0</v>
      </c>
      <c r="I79" s="199" t="str">
        <f t="shared" si="1"/>
        <v>.</v>
      </c>
      <c r="AB79" s="203"/>
      <c r="AC79" s="203"/>
    </row>
    <row r="80" spans="1:29" ht="37.5" x14ac:dyDescent="0.25">
      <c r="A80" s="200" t="str">
        <f>'4-Regulation'!B93</f>
        <v>N</v>
      </c>
      <c r="B80" s="200" t="str">
        <f>'4-Regulation'!A93</f>
        <v>Q4.5.1_iii</v>
      </c>
      <c r="C80" s="200" t="str">
        <f>LEFT('4-Regulation'!E$90,FIND("Q",'4-Regulation'!E$90)-2)&amp;" - "&amp;'4-Regulation'!F93</f>
        <v>Are regulatory sandboxes used to foster innovation in any of the following sectors in your jurisdiction or is there a clear plan to adopt them in the near future in any of the following sectors?  - Information and communication technology sector</v>
      </c>
      <c r="D80" s="200" t="str">
        <f>IF(OR('4-Regulation'!B93="N",'4-Regulation'!B93="NI"),"N",'4-Regulation'!C93)</f>
        <v>N</v>
      </c>
      <c r="E80" s="200" t="s">
        <v>0</v>
      </c>
      <c r="F80" s="200" t="str">
        <f>'4-Regulation'!V93</f>
        <v/>
      </c>
      <c r="G80" s="200" t="str">
        <f>'4-Regulation'!AP93</f>
        <v>.</v>
      </c>
      <c r="H80" s="200">
        <f>'4-Regulation'!AQ93</f>
        <v>0</v>
      </c>
      <c r="I80" s="199" t="str">
        <f t="shared" si="1"/>
        <v>.</v>
      </c>
      <c r="AB80" s="203"/>
      <c r="AC80" s="203"/>
    </row>
    <row r="81" spans="1:29" ht="37.5" x14ac:dyDescent="0.25">
      <c r="A81" s="200" t="str">
        <f>'4-Regulation'!B94</f>
        <v>N</v>
      </c>
      <c r="B81" s="200" t="str">
        <f>'4-Regulation'!A94</f>
        <v>Q4.5.1_iv</v>
      </c>
      <c r="C81" s="200" t="str">
        <f>LEFT('4-Regulation'!E$90,FIND("Q",'4-Regulation'!E$90)-2)&amp;" - "&amp;'4-Regulation'!F94</f>
        <v>Are regulatory sandboxes used to foster innovation in any of the following sectors in your jurisdiction or is there a clear plan to adopt them in the near future in any of the following sectors?  - Energy sector</v>
      </c>
      <c r="D81" s="200" t="str">
        <f>IF(OR('4-Regulation'!B94="N",'4-Regulation'!B94="NI"),"N",'4-Regulation'!C94)</f>
        <v>N</v>
      </c>
      <c r="E81" s="200" t="s">
        <v>0</v>
      </c>
      <c r="F81" s="200" t="str">
        <f>'4-Regulation'!V94</f>
        <v/>
      </c>
      <c r="G81" s="200" t="str">
        <f>'4-Regulation'!AP94</f>
        <v>.</v>
      </c>
      <c r="H81" s="200">
        <f>'4-Regulation'!AQ94</f>
        <v>0</v>
      </c>
      <c r="I81" s="199" t="str">
        <f t="shared" si="1"/>
        <v>.</v>
      </c>
      <c r="AB81" s="203"/>
      <c r="AC81" s="203"/>
    </row>
    <row r="82" spans="1:29" ht="37.5" x14ac:dyDescent="0.25">
      <c r="A82" s="200" t="str">
        <f>'4-Regulation'!B95</f>
        <v>N</v>
      </c>
      <c r="B82" s="200" t="str">
        <f>'4-Regulation'!A95</f>
        <v>Q4.5.1_v</v>
      </c>
      <c r="C82" s="200" t="str">
        <f>LEFT('4-Regulation'!E$90,FIND("Q",'4-Regulation'!E$90)-2)&amp;" - "&amp;'4-Regulation'!F95</f>
        <v xml:space="preserve">Are regulatory sandboxes used to foster innovation in any of the following sectors in your jurisdiction or is there a clear plan to adopt them in the near future in any of the following sectors?  - Other – sector 1 </v>
      </c>
      <c r="D82" s="200" t="str">
        <f>IF(OR('4-Regulation'!B95="N",'4-Regulation'!B95="NI"),"N",'4-Regulation'!C95)</f>
        <v>N</v>
      </c>
      <c r="E82" s="200" t="s">
        <v>0</v>
      </c>
      <c r="F82" s="200" t="str">
        <f>'4-Regulation'!V95</f>
        <v/>
      </c>
      <c r="G82" s="200" t="str">
        <f>'4-Regulation'!AP95</f>
        <v>.</v>
      </c>
      <c r="H82" s="200">
        <f>'4-Regulation'!AQ95</f>
        <v>0</v>
      </c>
      <c r="I82" s="199" t="str">
        <f t="shared" si="1"/>
        <v>.</v>
      </c>
      <c r="AB82" s="203"/>
      <c r="AC82" s="203"/>
    </row>
    <row r="83" spans="1:29" ht="37.5" x14ac:dyDescent="0.25">
      <c r="A83" s="200" t="str">
        <f>'4-Regulation'!B96</f>
        <v>N</v>
      </c>
      <c r="B83" s="200" t="str">
        <f>'4-Regulation'!A96</f>
        <v>Q4.5.1_vi</v>
      </c>
      <c r="C83" s="200" t="str">
        <f>LEFT('4-Regulation'!E$90,FIND("Q",'4-Regulation'!E$90)-2)&amp;" - "&amp;'4-Regulation'!F96</f>
        <v>Are regulatory sandboxes used to foster innovation in any of the following sectors in your jurisdiction or is there a clear plan to adopt them in the near future in any of the following sectors?  - Other – sector 2</v>
      </c>
      <c r="D83" s="200" t="str">
        <f>IF(OR('4-Regulation'!B96="N",'4-Regulation'!B96="NI"),"N",'4-Regulation'!C96)</f>
        <v>N</v>
      </c>
      <c r="E83" s="200" t="s">
        <v>0</v>
      </c>
      <c r="F83" s="200" t="str">
        <f>'4-Regulation'!V96</f>
        <v/>
      </c>
      <c r="G83" s="200" t="str">
        <f>'4-Regulation'!AP96</f>
        <v>.</v>
      </c>
      <c r="H83" s="200">
        <f>'4-Regulation'!AQ96</f>
        <v>0</v>
      </c>
      <c r="I83" s="199" t="str">
        <f t="shared" si="1"/>
        <v>.</v>
      </c>
      <c r="AB83" s="203"/>
      <c r="AC83" s="203"/>
    </row>
    <row r="84" spans="1:29" ht="37.5" x14ac:dyDescent="0.25">
      <c r="A84" s="200" t="str">
        <f>'4-Regulation'!B97</f>
        <v>N</v>
      </c>
      <c r="B84" s="200" t="str">
        <f>'4-Regulation'!A97</f>
        <v>Q4.5.1_vii</v>
      </c>
      <c r="C84" s="200" t="str">
        <f>LEFT('4-Regulation'!E$90,FIND("Q",'4-Regulation'!E$90)-2)&amp;" - "&amp;'4-Regulation'!F97</f>
        <v>Are regulatory sandboxes used to foster innovation in any of the following sectors in your jurisdiction or is there a clear plan to adopt them in the near future in any of the following sectors?  - Other – sector 3</v>
      </c>
      <c r="D84" s="200" t="str">
        <f>IF(OR('4-Regulation'!B97="N",'4-Regulation'!B97="NI"),"N",'4-Regulation'!C97)</f>
        <v>N</v>
      </c>
      <c r="E84" s="200" t="s">
        <v>0</v>
      </c>
      <c r="F84" s="200" t="str">
        <f>'4-Regulation'!V97</f>
        <v/>
      </c>
      <c r="G84" s="200" t="str">
        <f>'4-Regulation'!AP97</f>
        <v>.</v>
      </c>
      <c r="H84" s="200">
        <f>'4-Regulation'!AQ97</f>
        <v>0</v>
      </c>
      <c r="I84" s="199" t="str">
        <f t="shared" si="1"/>
        <v>.</v>
      </c>
      <c r="AB84" s="203"/>
      <c r="AC84" s="203"/>
    </row>
    <row r="85" spans="1:29" ht="37.5" x14ac:dyDescent="0.25">
      <c r="A85" s="200" t="str">
        <f>'4-Regulation'!B98</f>
        <v>NI</v>
      </c>
      <c r="B85" s="200" t="str">
        <f>'4-Regulation'!A98</f>
        <v>Q4.5.1a</v>
      </c>
      <c r="C85" s="200" t="str">
        <f>LEFT('4-Regulation'!E98,FIND("Q",'4-Regulation'!E98)-2)</f>
        <v xml:space="preserve">Please provide links to webpages with details about such initiatives that prove that each of the sandboxes you mention is in place and/or clear evidence that they are envisaged (a policy proposal, a consultation document, an official press release) </v>
      </c>
      <c r="D85" s="200" t="str">
        <f>IF(OR('4-Regulation'!B98="N",'4-Regulation'!B98="NI"),"N",'4-Regulation'!C98)</f>
        <v>N</v>
      </c>
      <c r="E85" s="200" t="s">
        <v>0</v>
      </c>
      <c r="F85" s="200" t="str">
        <f>'4-Regulation'!V98</f>
        <v/>
      </c>
      <c r="G85" s="200" t="str">
        <f>'4-Regulation'!AP98</f>
        <v>.</v>
      </c>
      <c r="H85" s="200">
        <f>'4-Regulation'!AQ98</f>
        <v>0</v>
      </c>
      <c r="I85" s="199" t="str">
        <f t="shared" si="1"/>
        <v>.</v>
      </c>
      <c r="AB85" s="203"/>
      <c r="AC85" s="203"/>
    </row>
    <row r="86" spans="1:29" ht="25" x14ac:dyDescent="0.25">
      <c r="A86" s="200" t="str">
        <f>'4-Regulation'!B99</f>
        <v>N</v>
      </c>
      <c r="B86" s="200" t="str">
        <f>'4-Regulation'!A99</f>
        <v>Q4.5.2</v>
      </c>
      <c r="C86" s="200" t="str">
        <f>LEFT('4-Regulation'!E99,FIND("Q",'4-Regulation'!E99)-2)</f>
        <v xml:space="preserve">Are the criteria used for selecting the firms to include in a sandbox designed so as to minimise competitive distortions? </v>
      </c>
      <c r="D86" s="200" t="str">
        <f>IF(OR('4-Regulation'!B99="N",'4-Regulation'!B99="NI"),"N",'4-Regulation'!C99)</f>
        <v>N</v>
      </c>
      <c r="E86" s="200" t="s">
        <v>0</v>
      </c>
      <c r="F86" s="200" t="str">
        <f>'4-Regulation'!V99</f>
        <v/>
      </c>
      <c r="G86" s="200" t="str">
        <f>'4-Regulation'!AP99</f>
        <v>.</v>
      </c>
      <c r="H86" s="200">
        <f>'4-Regulation'!AQ99</f>
        <v>0</v>
      </c>
      <c r="I86" s="199" t="str">
        <f t="shared" si="1"/>
        <v>.</v>
      </c>
      <c r="AB86" s="203"/>
      <c r="AC86" s="203"/>
    </row>
    <row r="87" spans="1:29" ht="25" x14ac:dyDescent="0.25">
      <c r="A87" s="200" t="str">
        <f>'4-Regulation'!B100</f>
        <v>NI</v>
      </c>
      <c r="B87" s="200" t="str">
        <f>'4-Regulation'!A100</f>
        <v>Q4.5.2a</v>
      </c>
      <c r="C87" s="200" t="str">
        <f>LEFT('4-Regulation'!E100,FIND("Q",'4-Regulation'!E100)-2)</f>
        <v xml:space="preserve">Please provide evidence of this requirement or how the impact on competition of the inclusion criteria has been assessed in one or more sandboxes </v>
      </c>
      <c r="D87" s="200" t="str">
        <f>IF(OR('4-Regulation'!B100="N",'4-Regulation'!B100="NI"),"N",'4-Regulation'!C100)</f>
        <v>N</v>
      </c>
      <c r="E87" s="200" t="s">
        <v>0</v>
      </c>
      <c r="F87" s="200" t="str">
        <f>'4-Regulation'!V100</f>
        <v/>
      </c>
      <c r="G87" s="200" t="str">
        <f>'4-Regulation'!AP100</f>
        <v>.</v>
      </c>
      <c r="H87" s="200">
        <f>'4-Regulation'!AQ100</f>
        <v>0</v>
      </c>
      <c r="I87" s="199" t="str">
        <f t="shared" si="1"/>
        <v>.</v>
      </c>
      <c r="AB87" s="203"/>
      <c r="AC87" s="203"/>
    </row>
    <row r="88" spans="1:29" ht="25" x14ac:dyDescent="0.25">
      <c r="A88" s="200" t="str">
        <f>'4-Regulation'!B101</f>
        <v>N</v>
      </c>
      <c r="B88" s="200" t="str">
        <f>'4-Regulation'!A101</f>
        <v>Q4.5.3</v>
      </c>
      <c r="C88" s="200" t="str">
        <f>LEFT('4-Regulation'!E101,FIND("Q",'4-Regulation'!E101)-2)</f>
        <v xml:space="preserve">Is adaptive regulation used when designing at least some new laws and regulations in your jurisdiction? </v>
      </c>
      <c r="D88" s="200" t="str">
        <f>IF(OR('4-Regulation'!B101="N",'4-Regulation'!B101="NI"),"N",'4-Regulation'!C101)</f>
        <v>N</v>
      </c>
      <c r="E88" s="200" t="s">
        <v>0</v>
      </c>
      <c r="F88" s="200" t="str">
        <f>'4-Regulation'!V101</f>
        <v/>
      </c>
      <c r="G88" s="200" t="str">
        <f>'4-Regulation'!AP101</f>
        <v>.</v>
      </c>
      <c r="H88" s="200">
        <f>'4-Regulation'!AQ101</f>
        <v>0</v>
      </c>
      <c r="I88" s="199" t="str">
        <f t="shared" si="1"/>
        <v>.</v>
      </c>
      <c r="AB88" s="203"/>
      <c r="AC88" s="203"/>
    </row>
    <row r="89" spans="1:29" ht="25" x14ac:dyDescent="0.25">
      <c r="A89" s="200" t="str">
        <f>'4-Regulation'!B102</f>
        <v>N</v>
      </c>
      <c r="B89" s="200" t="str">
        <f>'4-Regulation'!A102</f>
        <v>Q4.5.4</v>
      </c>
      <c r="C89" s="200" t="str">
        <f>LEFT('4-Regulation'!E102,FIND("Q",'4-Regulation'!E102)-2)</f>
        <v xml:space="preserve">Is outcome-based regulation used when designing at least some new laws and regulations in your jurisdiction? </v>
      </c>
      <c r="D89" s="200" t="str">
        <f>IF(OR('4-Regulation'!B102="N",'4-Regulation'!B102="NI"),"N",'4-Regulation'!C102)</f>
        <v>N</v>
      </c>
      <c r="E89" s="200" t="s">
        <v>0</v>
      </c>
      <c r="F89" s="200" t="str">
        <f>'4-Regulation'!V102</f>
        <v/>
      </c>
      <c r="G89" s="200" t="str">
        <f>'4-Regulation'!AP102</f>
        <v>.</v>
      </c>
      <c r="H89" s="200">
        <f>'4-Regulation'!AQ102</f>
        <v>0</v>
      </c>
      <c r="I89" s="199" t="str">
        <f t="shared" si="1"/>
        <v>.</v>
      </c>
      <c r="AB89" s="203"/>
      <c r="AC89" s="203"/>
    </row>
    <row r="90" spans="1:29" ht="25" x14ac:dyDescent="0.25">
      <c r="A90" s="200" t="str">
        <f>'4-Regulation'!B105</f>
        <v>E</v>
      </c>
      <c r="B90" s="200" t="str">
        <f>'4-Regulation'!A105</f>
        <v>Q4.6.1_i</v>
      </c>
      <c r="C90" s="200" t="str">
        <f>LEFT('4-Regulation'!E$104,FIND("Q",'4-Regulation'!E$104)-2)&amp;" - "&amp;'4-Regulation'!F105</f>
        <v>Is the legitimate interaction with public officials in the regulatory process of the following interest groups regulated?  - Professional consultancies</v>
      </c>
      <c r="D90" s="200" t="str">
        <f>IF(OR('4-Regulation'!B105="N",'4-Regulation'!B105="NI"),"N",'4-Regulation'!C105)</f>
        <v>Q13a.5.1_i</v>
      </c>
      <c r="E90" s="200" t="s">
        <v>485</v>
      </c>
      <c r="F90" s="200" t="str">
        <f>'4-Regulation'!V105</f>
        <v>yes</v>
      </c>
      <c r="G90" s="200" t="str">
        <f>'4-Regulation'!AP105</f>
        <v>.</v>
      </c>
      <c r="H90" s="200">
        <f>'4-Regulation'!AQ105</f>
        <v>0</v>
      </c>
      <c r="I90" s="199" t="str">
        <f t="shared" si="1"/>
        <v>.</v>
      </c>
      <c r="AB90" s="203"/>
      <c r="AC90" s="203"/>
    </row>
    <row r="91" spans="1:29" ht="25" x14ac:dyDescent="0.25">
      <c r="A91" s="200" t="str">
        <f>'4-Regulation'!B106</f>
        <v>E</v>
      </c>
      <c r="B91" s="200" t="str">
        <f>'4-Regulation'!A106</f>
        <v>Q4.6.1_ii</v>
      </c>
      <c r="C91" s="200" t="str">
        <f>LEFT('4-Regulation'!E$104,FIND("Q",'4-Regulation'!E$104)-2)&amp;" - "&amp;'4-Regulation'!F106</f>
        <v xml:space="preserve">Is the legitimate interaction with public officials in the regulatory process of the following interest groups regulated?  - Law firms </v>
      </c>
      <c r="D91" s="200" t="str">
        <f>IF(OR('4-Regulation'!B106="N",'4-Regulation'!B106="NI"),"N",'4-Regulation'!C106)</f>
        <v>Q13a.5.1_ii</v>
      </c>
      <c r="E91" s="200" t="s">
        <v>486</v>
      </c>
      <c r="F91" s="200" t="str">
        <f>'4-Regulation'!V106</f>
        <v>yes</v>
      </c>
      <c r="G91" s="200" t="str">
        <f>'4-Regulation'!AP106</f>
        <v>.</v>
      </c>
      <c r="H91" s="200">
        <f>'4-Regulation'!AQ106</f>
        <v>0</v>
      </c>
      <c r="I91" s="199" t="str">
        <f t="shared" si="1"/>
        <v>.</v>
      </c>
      <c r="AB91" s="203"/>
      <c r="AC91" s="203"/>
    </row>
    <row r="92" spans="1:29" ht="25" x14ac:dyDescent="0.25">
      <c r="A92" s="200" t="str">
        <f>'4-Regulation'!B107</f>
        <v>E</v>
      </c>
      <c r="B92" s="200" t="str">
        <f>'4-Regulation'!A107</f>
        <v>Q4.6.1_iii</v>
      </c>
      <c r="C92" s="200" t="str">
        <f>LEFT('4-Regulation'!E$104,FIND("Q",'4-Regulation'!E$104)-2)&amp;" - "&amp;'4-Regulation'!F107</f>
        <v xml:space="preserve">Is the legitimate interaction with public officials in the regulatory process of the following interest groups regulated?  - Companies </v>
      </c>
      <c r="D92" s="200" t="str">
        <f>IF(OR('4-Regulation'!B107="N",'4-Regulation'!B107="NI"),"N",'4-Regulation'!C107)</f>
        <v>Q13a.5.1_iii</v>
      </c>
      <c r="E92" s="200" t="s">
        <v>487</v>
      </c>
      <c r="F92" s="200" t="str">
        <f>'4-Regulation'!V107</f>
        <v>no</v>
      </c>
      <c r="G92" s="200" t="str">
        <f>'4-Regulation'!AP107</f>
        <v>.</v>
      </c>
      <c r="H92" s="200">
        <f>'4-Regulation'!AQ107</f>
        <v>0</v>
      </c>
      <c r="I92" s="199" t="str">
        <f t="shared" si="1"/>
        <v>.</v>
      </c>
      <c r="AB92" s="203"/>
      <c r="AC92" s="203"/>
    </row>
    <row r="93" spans="1:29" ht="25" x14ac:dyDescent="0.25">
      <c r="A93" s="200" t="str">
        <f>'4-Regulation'!B108</f>
        <v>E</v>
      </c>
      <c r="B93" s="200" t="str">
        <f>'4-Regulation'!A108</f>
        <v>Q4.6.1_iv</v>
      </c>
      <c r="C93" s="200" t="str">
        <f>LEFT('4-Regulation'!E$104,FIND("Q",'4-Regulation'!E$104)-2)&amp;" - "&amp;'4-Regulation'!F108</f>
        <v xml:space="preserve">Is the legitimate interaction with public officials in the regulatory process of the following interest groups regulated?  - Self-employed consultants </v>
      </c>
      <c r="D93" s="200" t="str">
        <f>IF(OR('4-Regulation'!B108="N",'4-Regulation'!B108="NI"),"N",'4-Regulation'!C108)</f>
        <v>Q13a.5.1_iv</v>
      </c>
      <c r="E93" s="200" t="s">
        <v>488</v>
      </c>
      <c r="F93" s="200" t="str">
        <f>'4-Regulation'!V108</f>
        <v>yes</v>
      </c>
      <c r="G93" s="200" t="str">
        <f>'4-Regulation'!AP108</f>
        <v>.</v>
      </c>
      <c r="H93" s="200">
        <f>'4-Regulation'!AQ108</f>
        <v>0</v>
      </c>
      <c r="I93" s="199" t="str">
        <f t="shared" si="1"/>
        <v>.</v>
      </c>
      <c r="AB93" s="203"/>
      <c r="AC93" s="203"/>
    </row>
    <row r="94" spans="1:29" ht="25" x14ac:dyDescent="0.25">
      <c r="A94" s="200" t="str">
        <f>'4-Regulation'!B109</f>
        <v>E</v>
      </c>
      <c r="B94" s="200" t="str">
        <f>'4-Regulation'!A109</f>
        <v>Q4.6.1_v</v>
      </c>
      <c r="C94" s="200" t="str">
        <f>LEFT('4-Regulation'!E$104,FIND("Q",'4-Regulation'!E$104)-2)&amp;" - "&amp;'4-Regulation'!F109</f>
        <v>Is the legitimate interaction with public officials in the regulatory process of the following interest groups regulated?  - Trade and business associations</v>
      </c>
      <c r="D94" s="200" t="str">
        <f>IF(OR('4-Regulation'!B109="N",'4-Regulation'!B109="NI"),"N",'4-Regulation'!C109)</f>
        <v>Q13a.5.1_v</v>
      </c>
      <c r="E94" s="200" t="s">
        <v>489</v>
      </c>
      <c r="F94" s="200" t="str">
        <f>'4-Regulation'!V109</f>
        <v>no</v>
      </c>
      <c r="G94" s="200" t="str">
        <f>'4-Regulation'!AP109</f>
        <v>.</v>
      </c>
      <c r="H94" s="200">
        <f>'4-Regulation'!AQ109</f>
        <v>0</v>
      </c>
      <c r="I94" s="199" t="str">
        <f t="shared" si="1"/>
        <v>.</v>
      </c>
      <c r="AB94" s="203"/>
      <c r="AC94" s="203"/>
    </row>
    <row r="95" spans="1:29" ht="25" x14ac:dyDescent="0.25">
      <c r="A95" s="200" t="str">
        <f>'4-Regulation'!B110</f>
        <v>E</v>
      </c>
      <c r="B95" s="200" t="str">
        <f>'4-Regulation'!A110</f>
        <v>Q4.6.1_vi</v>
      </c>
      <c r="C95" s="200" t="str">
        <f>LEFT('4-Regulation'!E$104,FIND("Q",'4-Regulation'!E$104)-2)&amp;" - "&amp;'4-Regulation'!F110</f>
        <v xml:space="preserve">Is the legitimate interaction with public officials in the regulatory process of the following interest groups regulated?  - Trade unions and professional associations </v>
      </c>
      <c r="D95" s="200" t="str">
        <f>IF(OR('4-Regulation'!B110="N",'4-Regulation'!B110="NI"),"N",'4-Regulation'!C110)</f>
        <v>Q13a.5.1_vi</v>
      </c>
      <c r="E95" s="200" t="s">
        <v>490</v>
      </c>
      <c r="F95" s="200" t="str">
        <f>'4-Regulation'!V110</f>
        <v>no</v>
      </c>
      <c r="G95" s="200" t="str">
        <f>'4-Regulation'!AP110</f>
        <v>.</v>
      </c>
      <c r="H95" s="200">
        <f>'4-Regulation'!AQ110</f>
        <v>0</v>
      </c>
      <c r="I95" s="199" t="str">
        <f t="shared" si="1"/>
        <v>.</v>
      </c>
      <c r="AB95" s="203"/>
      <c r="AC95" s="203"/>
    </row>
    <row r="96" spans="1:29" ht="25" x14ac:dyDescent="0.25">
      <c r="A96" s="200" t="str">
        <f>'4-Regulation'!B111</f>
        <v>E</v>
      </c>
      <c r="B96" s="200" t="str">
        <f>'4-Regulation'!A111</f>
        <v>Q4.6.1_vii</v>
      </c>
      <c r="C96" s="200" t="str">
        <f>LEFT('4-Regulation'!E$104,FIND("Q",'4-Regulation'!E$104)-2)&amp;" - "&amp;'4-Regulation'!F111</f>
        <v xml:space="preserve">Is the legitimate interaction with public officials in the regulatory process of the following interest groups regulated?  - Non-governmental organizations </v>
      </c>
      <c r="D96" s="200" t="str">
        <f>IF(OR('4-Regulation'!B111="N",'4-Regulation'!B111="NI"),"N",'4-Regulation'!C111)</f>
        <v>Q13a.5.1_vii</v>
      </c>
      <c r="E96" s="200" t="s">
        <v>491</v>
      </c>
      <c r="F96" s="200" t="str">
        <f>'4-Regulation'!V111</f>
        <v>no</v>
      </c>
      <c r="G96" s="200" t="str">
        <f>'4-Regulation'!AP111</f>
        <v>.</v>
      </c>
      <c r="H96" s="200">
        <f>'4-Regulation'!AQ111</f>
        <v>0</v>
      </c>
      <c r="I96" s="199" t="str">
        <f t="shared" si="1"/>
        <v>.</v>
      </c>
      <c r="AB96" s="203"/>
      <c r="AC96" s="203"/>
    </row>
    <row r="97" spans="1:29" ht="25" x14ac:dyDescent="0.25">
      <c r="A97" s="200" t="str">
        <f>'4-Regulation'!B112</f>
        <v>E</v>
      </c>
      <c r="B97" s="200" t="str">
        <f>'4-Regulation'!A112</f>
        <v>Q4.6.1_viii</v>
      </c>
      <c r="C97" s="200" t="str">
        <f>LEFT('4-Regulation'!E$104,FIND("Q",'4-Regulation'!E$104)-2)&amp;" - "&amp;'4-Regulation'!F112</f>
        <v>Is the legitimate interaction with public officials in the regulatory process of the following interest groups regulated?  - Think tanks</v>
      </c>
      <c r="D97" s="200" t="str">
        <f>IF(OR('4-Regulation'!B112="N",'4-Regulation'!B112="NI"),"N",'4-Regulation'!C112)</f>
        <v>Q13a.5.1_viii</v>
      </c>
      <c r="E97" s="200" t="s">
        <v>492</v>
      </c>
      <c r="F97" s="200" t="str">
        <f>'4-Regulation'!V112</f>
        <v>yes</v>
      </c>
      <c r="G97" s="200" t="str">
        <f>'4-Regulation'!AP112</f>
        <v>.</v>
      </c>
      <c r="H97" s="200">
        <f>'4-Regulation'!AQ112</f>
        <v>0</v>
      </c>
      <c r="I97" s="199" t="str">
        <f t="shared" si="1"/>
        <v>.</v>
      </c>
      <c r="AB97" s="203"/>
      <c r="AC97" s="203"/>
    </row>
    <row r="98" spans="1:29" ht="25" x14ac:dyDescent="0.25">
      <c r="A98" s="200" t="str">
        <f>'4-Regulation'!B113</f>
        <v>I</v>
      </c>
      <c r="B98" s="200" t="str">
        <f>'4-Regulation'!A113</f>
        <v>Q4.6.1a</v>
      </c>
      <c r="C98" s="200" t="str">
        <f>LEFT('4-Regulation'!E113,FIND("Q",'4-Regulation'!E113)-2)</f>
        <v xml:space="preserve">Please provide a link to the relevant law/regulation that permits to identify the specific interest groups to which it applies </v>
      </c>
      <c r="D98" s="200" t="str">
        <f>IF(OR('4-Regulation'!B113="N",'4-Regulation'!B113="NI"),"N",'4-Regulation'!C113)</f>
        <v>Q13a.5.1a</v>
      </c>
      <c r="E98" s="200" t="s">
        <v>493</v>
      </c>
      <c r="F98" s="200" t="str">
        <f>'4-Regulation'!V113</f>
        <v>.</v>
      </c>
      <c r="G98" s="200" t="str">
        <f>'4-Regulation'!AP113</f>
        <v>.</v>
      </c>
      <c r="H98" s="200">
        <f>'4-Regulation'!AQ113</f>
        <v>0</v>
      </c>
      <c r="I98" s="199" t="str">
        <f t="shared" si="1"/>
        <v>.</v>
      </c>
      <c r="AB98" s="203"/>
      <c r="AC98" s="203"/>
    </row>
    <row r="99" spans="1:29" ht="37.5" x14ac:dyDescent="0.25">
      <c r="A99" s="200" t="str">
        <f>'4-Regulation'!B114</f>
        <v>EC</v>
      </c>
      <c r="B99" s="200" t="str">
        <f>'4-Regulation'!A114</f>
        <v>Q4.6.2</v>
      </c>
      <c r="C99" s="200" t="str">
        <f>LEFT('4-Regulation'!E114,FIND("Q",'4-Regulation'!E114)-2)</f>
        <v xml:space="preserve">Concerning the legitimate interaction between interest groups and public officials in the regulatory process, are (at least some) interest groups required to register in a dedicated public registry for lobbyists? </v>
      </c>
      <c r="D99" s="200" t="str">
        <f>IF(OR('4-Regulation'!B114="N",'4-Regulation'!B114="NI"),"N",'4-Regulation'!C114)</f>
        <v>Q13a.5.2</v>
      </c>
      <c r="E99" s="200" t="s">
        <v>494</v>
      </c>
      <c r="F99" s="200" t="str">
        <f>'4-Regulation'!V114</f>
        <v>yes, required for all interest groups</v>
      </c>
      <c r="G99" s="200" t="str">
        <f>'4-Regulation'!AP114</f>
        <v>.</v>
      </c>
      <c r="H99" s="200">
        <f>'4-Regulation'!AQ114</f>
        <v>0</v>
      </c>
      <c r="I99" s="199" t="str">
        <f t="shared" si="1"/>
        <v>.</v>
      </c>
      <c r="AB99" s="203"/>
      <c r="AC99" s="203"/>
    </row>
    <row r="100" spans="1:29" ht="25" x14ac:dyDescent="0.25">
      <c r="A100" s="200" t="str">
        <f>'4-Regulation'!B115</f>
        <v>E</v>
      </c>
      <c r="B100" s="200" t="str">
        <f>'4-Regulation'!A115</f>
        <v>Q4.6.2a</v>
      </c>
      <c r="C100" s="200" t="str">
        <f>LEFT('4-Regulation'!F115,FIND("Q",'4-Regulation'!F115)-2)</f>
        <v xml:space="preserve">If you have answered Yes to question above, are there sanctions in case this requirement is not complied with? </v>
      </c>
      <c r="D100" s="200" t="str">
        <f>IF(OR('4-Regulation'!B115="N",'4-Regulation'!B115="NI"),"N",'4-Regulation'!C115)</f>
        <v>Q13a.5.2a</v>
      </c>
      <c r="E100" s="200" t="s">
        <v>495</v>
      </c>
      <c r="F100" s="200" t="str">
        <f>'4-Regulation'!V115</f>
        <v>no</v>
      </c>
      <c r="G100" s="200" t="str">
        <f>'4-Regulation'!AP115</f>
        <v>.</v>
      </c>
      <c r="H100" s="200">
        <f>'4-Regulation'!AQ115</f>
        <v>0</v>
      </c>
      <c r="I100" s="199" t="str">
        <f t="shared" si="1"/>
        <v>.</v>
      </c>
      <c r="AB100" s="203"/>
      <c r="AC100" s="203"/>
    </row>
    <row r="101" spans="1:29" x14ac:dyDescent="0.25">
      <c r="A101" s="200" t="str">
        <f>'4-Regulation'!B116</f>
        <v>I</v>
      </c>
      <c r="B101" s="200" t="str">
        <f>'4-Regulation'!A116</f>
        <v>Q4a.6.2b</v>
      </c>
      <c r="C101" s="200" t="str">
        <f>LEFT('4-Regulation'!E116,FIND("Q",'4-Regulation'!E116)-2)</f>
        <v xml:space="preserve">Please provide a link to the registry </v>
      </c>
      <c r="D101" s="200" t="str">
        <f>IF(OR('4-Regulation'!B116="N",'4-Regulation'!B116="NI"),"N",'4-Regulation'!C116)</f>
        <v>Q13a.5.2b</v>
      </c>
      <c r="E101" s="200" t="s">
        <v>496</v>
      </c>
      <c r="F101" s="200" t="str">
        <f>'4-Regulation'!V116</f>
        <v>.</v>
      </c>
      <c r="G101" s="200" t="str">
        <f>'4-Regulation'!AP116</f>
        <v>.</v>
      </c>
      <c r="H101" s="200">
        <f>'4-Regulation'!AQ116</f>
        <v>0</v>
      </c>
      <c r="I101" s="199" t="str">
        <f t="shared" si="1"/>
        <v>.</v>
      </c>
      <c r="AB101" s="203"/>
      <c r="AC101" s="203"/>
    </row>
    <row r="102" spans="1:29" ht="37.5" x14ac:dyDescent="0.25">
      <c r="A102" s="200" t="str">
        <f>'4-Regulation'!B117</f>
        <v>EC</v>
      </c>
      <c r="B102" s="200" t="str">
        <f>'4-Regulation'!A117</f>
        <v>Q4.6.3</v>
      </c>
      <c r="C102" s="200" t="str">
        <f>LEFT('4-Regulation'!E117,FIND("Q",'4-Regulation'!E117)-2)</f>
        <v xml:space="preserve">Are public officials involved in the regulatory process required to pro-actively make their agendas available online to the public, in order to increase transparency on their legitimate interaction with interest groups? </v>
      </c>
      <c r="D102" s="200" t="str">
        <f>IF(OR('4-Regulation'!B117="N",'4-Regulation'!B117="NI"),"N",'4-Regulation'!C117)</f>
        <v>Q13a.5.3</v>
      </c>
      <c r="E102" s="200" t="s">
        <v>497</v>
      </c>
      <c r="F102" s="200" t="str">
        <f>'4-Regulation'!V117</f>
        <v>no</v>
      </c>
      <c r="G102" s="200" t="str">
        <f>'4-Regulation'!AP117</f>
        <v>.</v>
      </c>
      <c r="H102" s="200">
        <f>'4-Regulation'!AQ117</f>
        <v>0</v>
      </c>
      <c r="I102" s="199" t="str">
        <f t="shared" si="1"/>
        <v>.</v>
      </c>
      <c r="AB102" s="203"/>
      <c r="AC102" s="203"/>
    </row>
    <row r="103" spans="1:29" ht="25" x14ac:dyDescent="0.25">
      <c r="A103" s="200" t="str">
        <f>'4-Regulation'!B118</f>
        <v>I</v>
      </c>
      <c r="B103" s="200" t="str">
        <f>'4-Regulation'!A118</f>
        <v>Q4.6.3a</v>
      </c>
      <c r="C103" s="200" t="str">
        <f>LEFT('4-Regulation'!E118,FIND("Q",'4-Regulation'!E118)-2)</f>
        <v xml:space="preserve">Please provide a link to such an agenda. </v>
      </c>
      <c r="D103" s="200" t="str">
        <f>IF(OR('4-Regulation'!B118="N",'4-Regulation'!B118="NI"),"N",'4-Regulation'!C118)</f>
        <v>Q13a.5.3a</v>
      </c>
      <c r="E103" s="200" t="s">
        <v>498</v>
      </c>
      <c r="F103" s="200" t="str">
        <f>'4-Regulation'!V118</f>
        <v>.</v>
      </c>
      <c r="G103" s="200" t="str">
        <f>'4-Regulation'!AP118</f>
        <v>.</v>
      </c>
      <c r="H103" s="200">
        <f>'4-Regulation'!AQ118</f>
        <v>0</v>
      </c>
      <c r="I103" s="199" t="str">
        <f t="shared" si="1"/>
        <v>.</v>
      </c>
      <c r="AB103" s="203"/>
      <c r="AC103" s="203"/>
    </row>
    <row r="104" spans="1:29" ht="25" x14ac:dyDescent="0.25">
      <c r="A104" s="200" t="str">
        <f>'4-Regulation'!B119</f>
        <v>E</v>
      </c>
      <c r="B104" s="200" t="str">
        <f>'4-Regulation'!A119</f>
        <v>Q4.6.4</v>
      </c>
      <c r="C104" s="200" t="str">
        <f>LEFT('4-Regulation'!E119,FIND("Q",'4-Regulation'!E119)-2)</f>
        <v xml:space="preserve">Is there a requirement that the identity of the interest groups that were consulted in each regulatory process is made available to the public? </v>
      </c>
      <c r="D104" s="200" t="str">
        <f>IF(OR('4-Regulation'!B119="N",'4-Regulation'!B119="NI"),"N",'4-Regulation'!C119)</f>
        <v>Q13a.5.4</v>
      </c>
      <c r="E104" s="200" t="s">
        <v>499</v>
      </c>
      <c r="F104" s="200" t="str">
        <f>'4-Regulation'!V119</f>
        <v>no</v>
      </c>
      <c r="G104" s="200" t="str">
        <f>'4-Regulation'!AP119</f>
        <v>.</v>
      </c>
      <c r="H104" s="200">
        <f>'4-Regulation'!AQ119</f>
        <v>0</v>
      </c>
      <c r="I104" s="199" t="str">
        <f t="shared" si="1"/>
        <v>.</v>
      </c>
      <c r="AB104" s="203"/>
      <c r="AC104" s="203"/>
    </row>
    <row r="105" spans="1:29" ht="25" x14ac:dyDescent="0.25">
      <c r="A105" s="200" t="str">
        <f>'4-Regulation'!B120</f>
        <v>I</v>
      </c>
      <c r="B105" s="200" t="str">
        <f>'4-Regulation'!A120</f>
        <v>Q4.6.4a</v>
      </c>
      <c r="C105" s="200" t="str">
        <f>LEFT('4-Regulation'!E120,FIND("Q",'4-Regulation'!E120)-2)</f>
        <v xml:space="preserve">Please provide a link to where information is published or to the regulation setting up the requirement </v>
      </c>
      <c r="D105" s="200" t="str">
        <f>IF(OR('4-Regulation'!B120="N",'4-Regulation'!B120="NI"),"N",'4-Regulation'!C120)</f>
        <v>Q13a.5.4a</v>
      </c>
      <c r="E105" s="200" t="s">
        <v>500</v>
      </c>
      <c r="F105" s="200" t="str">
        <f>'4-Regulation'!V120</f>
        <v>.</v>
      </c>
      <c r="G105" s="200" t="str">
        <f>'4-Regulation'!AP120</f>
        <v>.</v>
      </c>
      <c r="H105" s="200">
        <f>'4-Regulation'!AQ120</f>
        <v>0</v>
      </c>
      <c r="I105" s="199" t="str">
        <f t="shared" si="1"/>
        <v>.</v>
      </c>
      <c r="AB105" s="203"/>
      <c r="AC105" s="203"/>
    </row>
    <row r="106" spans="1:29" ht="37.5" x14ac:dyDescent="0.25">
      <c r="A106" s="200" t="str">
        <f>'4-Regulation'!B121</f>
        <v>E</v>
      </c>
      <c r="B106" s="200" t="str">
        <f>'4-Regulation'!A121</f>
        <v>Q4.6.5</v>
      </c>
      <c r="C106" s="200" t="str">
        <f>LEFT('4-Regulation'!E121,FIND("Q",'4-Regulation'!E121)-2)</f>
        <v xml:space="preserve">With respect to permanent advisory bodies involved in the regulatory process at national level, is it required to publicly disclose the names of the members of these bodies? </v>
      </c>
      <c r="D106" s="200" t="str">
        <f>IF(OR('4-Regulation'!B121="N",'4-Regulation'!B121="NI"),"N",'4-Regulation'!C121)</f>
        <v>Q13a.5.5</v>
      </c>
      <c r="E106" s="200" t="s">
        <v>501</v>
      </c>
      <c r="F106" s="200" t="str">
        <f>'4-Regulation'!V121</f>
        <v>no</v>
      </c>
      <c r="G106" s="200" t="str">
        <f>'4-Regulation'!AP121</f>
        <v>.</v>
      </c>
      <c r="H106" s="200">
        <f>'4-Regulation'!AQ121</f>
        <v>0</v>
      </c>
      <c r="I106" s="199" t="str">
        <f t="shared" si="1"/>
        <v>.</v>
      </c>
      <c r="AB106" s="203"/>
      <c r="AC106" s="203"/>
    </row>
    <row r="107" spans="1:29" x14ac:dyDescent="0.25">
      <c r="A107" s="200" t="str">
        <f>'4-Regulation'!B122</f>
        <v>I</v>
      </c>
      <c r="B107" s="200" t="str">
        <f>'4-Regulation'!A122</f>
        <v>Q4.6.5a</v>
      </c>
      <c r="C107" s="200" t="str">
        <f>LEFT('4-Regulation'!E122,FIND("Q",'4-Regulation'!E122)-2)</f>
        <v xml:space="preserve">Please provide link to the regulation setting up this requirement </v>
      </c>
      <c r="D107" s="200" t="str">
        <f>IF(OR('4-Regulation'!B122="N",'4-Regulation'!B122="NI"),"N",'4-Regulation'!C122)</f>
        <v>Q13a.5.5a</v>
      </c>
      <c r="E107" s="200" t="s">
        <v>502</v>
      </c>
      <c r="F107" s="200" t="str">
        <f>'4-Regulation'!V122</f>
        <v>.</v>
      </c>
      <c r="G107" s="200" t="str">
        <f>'4-Regulation'!AP122</f>
        <v>.</v>
      </c>
      <c r="H107" s="200">
        <f>'4-Regulation'!AQ122</f>
        <v>0</v>
      </c>
      <c r="I107" s="199" t="str">
        <f t="shared" si="1"/>
        <v>.</v>
      </c>
      <c r="AB107" s="203"/>
      <c r="AC107" s="203"/>
    </row>
    <row r="108" spans="1:29" ht="37.5" x14ac:dyDescent="0.25">
      <c r="A108" s="200" t="str">
        <f>'4-Regulation'!B124</f>
        <v>E</v>
      </c>
      <c r="B108" s="200" t="str">
        <f>'4-Regulation'!A124</f>
        <v>Q4.6.6_i</v>
      </c>
      <c r="C108" s="200" t="str">
        <f>LEFT('4-Regulation'!E$123,FIND("Q",'4-Regulation'!E$123)-2)&amp;" - "&amp;'4-Regulation'!F124</f>
        <v>Is there a regulation specifically dealing with conflict of interest that applies to the following public officials?  - Members of legislative bodies</v>
      </c>
      <c r="D108" s="200" t="str">
        <f>IF(OR('4-Regulation'!B124="N",'4-Regulation'!B124="NI"),"N",'4-Regulation'!C124)</f>
        <v>Q13a.5.6_i</v>
      </c>
      <c r="E108" s="200" t="s">
        <v>503</v>
      </c>
      <c r="F108" s="200" t="str">
        <f>'4-Regulation'!V124</f>
        <v>yes</v>
      </c>
      <c r="G108" s="200" t="str">
        <f>'4-Regulation'!AP124</f>
        <v>.</v>
      </c>
      <c r="H108" s="200">
        <f>'4-Regulation'!AQ124</f>
        <v>0</v>
      </c>
      <c r="I108" s="199" t="str">
        <f t="shared" si="1"/>
        <v>.</v>
      </c>
      <c r="AB108" s="203"/>
      <c r="AC108" s="203"/>
    </row>
    <row r="109" spans="1:29" ht="37.5" x14ac:dyDescent="0.25">
      <c r="A109" s="200" t="str">
        <f>'4-Regulation'!B125</f>
        <v>E</v>
      </c>
      <c r="B109" s="200" t="str">
        <f>'4-Regulation'!A125</f>
        <v>Q4.6.6_ii</v>
      </c>
      <c r="C109" s="200" t="str">
        <f>LEFT('4-Regulation'!E$123,FIND("Q",'4-Regulation'!E$123)-2)&amp;" - "&amp;'4-Regulation'!F125</f>
        <v>Is there a regulation specifically dealing with conflict of interest that applies to the following public officials?  - Members of cabinet</v>
      </c>
      <c r="D109" s="200" t="str">
        <f>IF(OR('4-Regulation'!B125="N",'4-Regulation'!B125="NI"),"N",'4-Regulation'!C125)</f>
        <v>Q13a.5.6_ii</v>
      </c>
      <c r="E109" s="200" t="s">
        <v>504</v>
      </c>
      <c r="F109" s="200" t="str">
        <f>'4-Regulation'!V125</f>
        <v>yes</v>
      </c>
      <c r="G109" s="200" t="str">
        <f>'4-Regulation'!AP125</f>
        <v>.</v>
      </c>
      <c r="H109" s="200">
        <f>'4-Regulation'!AQ125</f>
        <v>0</v>
      </c>
      <c r="I109" s="199" t="str">
        <f t="shared" si="1"/>
        <v>.</v>
      </c>
      <c r="AB109" s="203"/>
      <c r="AC109" s="203"/>
    </row>
    <row r="110" spans="1:29" ht="37.5" x14ac:dyDescent="0.25">
      <c r="A110" s="200" t="str">
        <f>'4-Regulation'!B126</f>
        <v>E</v>
      </c>
      <c r="B110" s="200" t="str">
        <f>'4-Regulation'!A126</f>
        <v>Q4.6.6_iii</v>
      </c>
      <c r="C110" s="200" t="str">
        <f>LEFT('4-Regulation'!E$123,FIND("Q",'4-Regulation'!E$123)-2)&amp;" - "&amp;'4-Regulation'!F126</f>
        <v>Is there a regulation specifically dealing with conflict of interest that applies to the following public officials?  - Appointed public officials (e.g. political advisors and appointees)</v>
      </c>
      <c r="D110" s="200" t="str">
        <f>IF(OR('4-Regulation'!B126="N",'4-Regulation'!B126="NI"),"N",'4-Regulation'!C126)</f>
        <v>Q13a.5.6_iii</v>
      </c>
      <c r="E110" s="200" t="s">
        <v>505</v>
      </c>
      <c r="F110" s="200" t="str">
        <f>'4-Regulation'!V126</f>
        <v>yes</v>
      </c>
      <c r="G110" s="200" t="str">
        <f>'4-Regulation'!AP126</f>
        <v>.</v>
      </c>
      <c r="H110" s="200">
        <f>'4-Regulation'!AQ126</f>
        <v>0</v>
      </c>
      <c r="I110" s="199" t="str">
        <f t="shared" si="1"/>
        <v>.</v>
      </c>
      <c r="AB110" s="203"/>
      <c r="AC110" s="203"/>
    </row>
    <row r="111" spans="1:29" ht="37.5" x14ac:dyDescent="0.25">
      <c r="A111" s="200" t="str">
        <f>'4-Regulation'!B127</f>
        <v>E</v>
      </c>
      <c r="B111" s="200" t="str">
        <f>'4-Regulation'!A127</f>
        <v>Q4.6.6_iv</v>
      </c>
      <c r="C111" s="200" t="str">
        <f>LEFT('4-Regulation'!E$123,FIND("Q",'4-Regulation'!E$123)-2)&amp;" - "&amp;'4-Regulation'!F127</f>
        <v>Is there a regulation specifically dealing with conflict of interest that applies to the following public officials?  - Senior civil servants (not elected)</v>
      </c>
      <c r="D111" s="200" t="str">
        <f>IF(OR('4-Regulation'!B127="N",'4-Regulation'!B127="NI"),"N",'4-Regulation'!C127)</f>
        <v>Q13a.5.6_iv</v>
      </c>
      <c r="E111" s="200" t="s">
        <v>506</v>
      </c>
      <c r="F111" s="200" t="str">
        <f>'4-Regulation'!V127</f>
        <v>yes</v>
      </c>
      <c r="G111" s="200" t="str">
        <f>'4-Regulation'!AP127</f>
        <v>.</v>
      </c>
      <c r="H111" s="200">
        <f>'4-Regulation'!AQ127</f>
        <v>0</v>
      </c>
      <c r="I111" s="199" t="str">
        <f t="shared" si="1"/>
        <v>.</v>
      </c>
      <c r="AB111" s="203"/>
      <c r="AC111" s="203"/>
    </row>
    <row r="112" spans="1:29" ht="62.5" x14ac:dyDescent="0.25">
      <c r="A112" s="200" t="str">
        <f>'4-Regulation'!B128</f>
        <v>I</v>
      </c>
      <c r="B112" s="200" t="str">
        <f>'4-Regulation'!A128</f>
        <v>Q4.6.6a</v>
      </c>
      <c r="C112" s="200" t="str">
        <f>LEFT('4-Regulation'!E128,FIND("Q",'4-Regulation'!E128)-2)</f>
        <v xml:space="preserve">Please provide link to the regulation dealing with conflicts of interests. This regulation must clearly include:
• a precise definition of what is considered to be a conflict of interest;
• what are the procedures for reporting a conflict of interest;
• the available enforcing mechanisms in case a conflict of interest </v>
      </c>
      <c r="D112" s="200" t="str">
        <f>IF(OR('4-Regulation'!B128="N",'4-Regulation'!B128="NI"),"N",'4-Regulation'!C128)</f>
        <v>Q13a.5.6a</v>
      </c>
      <c r="E112" s="200" t="s">
        <v>502</v>
      </c>
      <c r="F112" s="200" t="str">
        <f>'4-Regulation'!V128</f>
        <v>.</v>
      </c>
      <c r="G112" s="200" t="str">
        <f>'4-Regulation'!AP128</f>
        <v>.</v>
      </c>
      <c r="H112" s="200">
        <f>'4-Regulation'!AQ128</f>
        <v>0</v>
      </c>
      <c r="I112" s="199" t="str">
        <f t="shared" si="1"/>
        <v>.</v>
      </c>
      <c r="AB112" s="203"/>
      <c r="AC112" s="203"/>
    </row>
    <row r="113" spans="1:29" ht="25" x14ac:dyDescent="0.25">
      <c r="A113" s="200" t="str">
        <f>'4-Regulation'!B130</f>
        <v>E</v>
      </c>
      <c r="B113" s="200" t="str">
        <f>'4-Regulation'!A130</f>
        <v>Q4.6.7_i</v>
      </c>
      <c r="C113" s="200" t="str">
        <f>LEFT('4-Regulation'!E$129,FIND("Q",'4-Regulation'!E$129)-2)&amp;" - "&amp;'4-Regulation'!F130</f>
        <v>Is there a national regulation establishing a cooling-off period after leaving office that applies to the following public officials?  - Members of legislative bodies</v>
      </c>
      <c r="D113" s="200" t="str">
        <f>IF(OR('4-Regulation'!B130="N",'4-Regulation'!B130="NI"),"N",'4-Regulation'!C130)</f>
        <v>Q13a.5.7_i</v>
      </c>
      <c r="E113" s="200" t="s">
        <v>507</v>
      </c>
      <c r="F113" s="200" t="str">
        <f>'4-Regulation'!V130</f>
        <v>no</v>
      </c>
      <c r="G113" s="200" t="str">
        <f>'4-Regulation'!AP130</f>
        <v>.</v>
      </c>
      <c r="H113" s="200">
        <f>'4-Regulation'!AQ130</f>
        <v>0</v>
      </c>
      <c r="I113" s="199" t="str">
        <f t="shared" si="1"/>
        <v>.</v>
      </c>
      <c r="AB113" s="203"/>
      <c r="AC113" s="203"/>
    </row>
    <row r="114" spans="1:29" ht="25" x14ac:dyDescent="0.25">
      <c r="A114" s="200" t="str">
        <f>'4-Regulation'!B131</f>
        <v>E</v>
      </c>
      <c r="B114" s="200" t="str">
        <f>'4-Regulation'!A131</f>
        <v>Q4.6.7_ii</v>
      </c>
      <c r="C114" s="200" t="str">
        <f>LEFT('4-Regulation'!E$129,FIND("Q",'4-Regulation'!E$129)-2)&amp;" - "&amp;'4-Regulation'!F131</f>
        <v>Is there a national regulation establishing a cooling-off period after leaving office that applies to the following public officials?  - Members of cabinet</v>
      </c>
      <c r="D114" s="200" t="str">
        <f>IF(OR('4-Regulation'!B131="N",'4-Regulation'!B131="NI"),"N",'4-Regulation'!C131)</f>
        <v>Q13a.5.7_ii</v>
      </c>
      <c r="E114" s="200" t="s">
        <v>508</v>
      </c>
      <c r="F114" s="200" t="str">
        <f>'4-Regulation'!V131</f>
        <v>yes</v>
      </c>
      <c r="G114" s="200" t="str">
        <f>'4-Regulation'!AP131</f>
        <v>.</v>
      </c>
      <c r="H114" s="200">
        <f>'4-Regulation'!AQ131</f>
        <v>0</v>
      </c>
      <c r="I114" s="199" t="str">
        <f t="shared" si="1"/>
        <v>.</v>
      </c>
      <c r="AB114" s="203"/>
      <c r="AC114" s="203"/>
    </row>
    <row r="115" spans="1:29" ht="37.5" x14ac:dyDescent="0.25">
      <c r="A115" s="200" t="str">
        <f>'4-Regulation'!B132</f>
        <v>E</v>
      </c>
      <c r="B115" s="200" t="str">
        <f>'4-Regulation'!A132</f>
        <v>Q4.6.7_iii</v>
      </c>
      <c r="C115" s="200" t="str">
        <f>LEFT('4-Regulation'!E$129,FIND("Q",'4-Regulation'!E$129)-2)&amp;" - "&amp;'4-Regulation'!F132</f>
        <v>Is there a national regulation establishing a cooling-off period after leaving office that applies to the following public officials?  - Appointed public officials (e.g. political advisors and appointees)</v>
      </c>
      <c r="D115" s="200" t="str">
        <f>IF(OR('4-Regulation'!B132="N",'4-Regulation'!B132="NI"),"N",'4-Regulation'!C132)</f>
        <v>Q13a.5.7_iii</v>
      </c>
      <c r="E115" s="200" t="s">
        <v>509</v>
      </c>
      <c r="F115" s="200" t="str">
        <f>'4-Regulation'!V132</f>
        <v>yes</v>
      </c>
      <c r="G115" s="200" t="str">
        <f>'4-Regulation'!AP132</f>
        <v>.</v>
      </c>
      <c r="H115" s="200">
        <f>'4-Regulation'!AQ132</f>
        <v>0</v>
      </c>
      <c r="I115" s="199" t="str">
        <f t="shared" si="1"/>
        <v>.</v>
      </c>
      <c r="AB115" s="203"/>
      <c r="AC115" s="203"/>
    </row>
    <row r="116" spans="1:29" ht="25" x14ac:dyDescent="0.25">
      <c r="A116" s="200" t="str">
        <f>'4-Regulation'!B133</f>
        <v>E</v>
      </c>
      <c r="B116" s="200" t="str">
        <f>'4-Regulation'!A133</f>
        <v>Q4.6.7_iv</v>
      </c>
      <c r="C116" s="200" t="str">
        <f>LEFT('4-Regulation'!E$129,FIND("Q",'4-Regulation'!E$129)-2)&amp;" - "&amp;'4-Regulation'!F133</f>
        <v>Is there a national regulation establishing a cooling-off period after leaving office that applies to the following public officials?  - Senior civil servants (not elected)</v>
      </c>
      <c r="D116" s="200" t="str">
        <f>IF(OR('4-Regulation'!B133="N",'4-Regulation'!B133="NI"),"N",'4-Regulation'!C133)</f>
        <v>Q13a.5.7_iv</v>
      </c>
      <c r="E116" s="200" t="s">
        <v>510</v>
      </c>
      <c r="F116" s="200" t="str">
        <f>'4-Regulation'!V133</f>
        <v>yes</v>
      </c>
      <c r="G116" s="200" t="str">
        <f>'4-Regulation'!AP133</f>
        <v>.</v>
      </c>
      <c r="H116" s="200">
        <f>'4-Regulation'!AQ133</f>
        <v>0</v>
      </c>
      <c r="I116" s="199" t="str">
        <f t="shared" si="1"/>
        <v>.</v>
      </c>
      <c r="AB116" s="203"/>
      <c r="AC116" s="203"/>
    </row>
    <row r="117" spans="1:29" x14ac:dyDescent="0.25">
      <c r="A117" s="200" t="str">
        <f>'4-Regulation'!B134</f>
        <v>I</v>
      </c>
      <c r="B117" s="200" t="str">
        <f>'4-Regulation'!A134</f>
        <v>Q4.6.7a</v>
      </c>
      <c r="C117" s="200" t="str">
        <f>LEFT('4-Regulation'!E134,FIND("Q",'4-Regulation'!E134)-2)</f>
        <v xml:space="preserve">Please provide link to the regulation imposing this requirement </v>
      </c>
      <c r="D117" s="200" t="str">
        <f>IF(OR('4-Regulation'!B134="N",'4-Regulation'!B134="NI"),"N",'4-Regulation'!C134)</f>
        <v>Q13a.5.7a</v>
      </c>
      <c r="E117" s="200" t="s">
        <v>502</v>
      </c>
      <c r="F117" s="200" t="str">
        <f>'4-Regulation'!V134</f>
        <v>.</v>
      </c>
      <c r="G117" s="200" t="str">
        <f>'4-Regulation'!AP134</f>
        <v>.</v>
      </c>
      <c r="H117" s="200">
        <f>'4-Regulation'!AQ134</f>
        <v>0</v>
      </c>
      <c r="I117" s="199" t="str">
        <f t="shared" si="1"/>
        <v>.</v>
      </c>
      <c r="AB117" s="203"/>
      <c r="AC117" s="203"/>
    </row>
    <row r="118" spans="1:29" x14ac:dyDescent="0.25">
      <c r="B118" s="201"/>
      <c r="D118" s="201"/>
      <c r="G118" s="199"/>
      <c r="H118" s="199"/>
      <c r="AB118" s="203"/>
      <c r="AC118" s="203"/>
    </row>
    <row r="119" spans="1:29" x14ac:dyDescent="0.25">
      <c r="B119" s="201"/>
      <c r="D119" s="201"/>
      <c r="G119" s="199"/>
      <c r="H119" s="199"/>
      <c r="AB119" s="203"/>
      <c r="AC119" s="203"/>
    </row>
    <row r="120" spans="1:29" x14ac:dyDescent="0.25">
      <c r="B120" s="201"/>
      <c r="D120" s="201"/>
      <c r="G120" s="199"/>
      <c r="H120" s="199"/>
      <c r="AB120" s="203"/>
      <c r="AC120" s="203"/>
    </row>
    <row r="121" spans="1:29" x14ac:dyDescent="0.25">
      <c r="B121" s="201"/>
      <c r="D121" s="201"/>
      <c r="G121" s="199"/>
      <c r="H121" s="199"/>
      <c r="AB121" s="203"/>
      <c r="AC121" s="203"/>
    </row>
    <row r="122" spans="1:29" x14ac:dyDescent="0.25">
      <c r="B122" s="201"/>
      <c r="D122" s="201"/>
      <c r="G122" s="199"/>
      <c r="H122" s="199"/>
      <c r="AB122" s="203"/>
      <c r="AC122" s="203"/>
    </row>
    <row r="123" spans="1:29" x14ac:dyDescent="0.25">
      <c r="B123" s="201"/>
      <c r="D123" s="201"/>
      <c r="G123" s="199"/>
      <c r="H123" s="199"/>
      <c r="AB123" s="203"/>
      <c r="AC123" s="203"/>
    </row>
    <row r="124" spans="1:29" x14ac:dyDescent="0.25">
      <c r="B124" s="201"/>
      <c r="D124" s="201"/>
      <c r="G124" s="199"/>
      <c r="H124" s="199"/>
      <c r="AB124" s="203"/>
      <c r="AC124" s="203"/>
    </row>
    <row r="125" spans="1:29" x14ac:dyDescent="0.25">
      <c r="B125" s="201"/>
      <c r="D125" s="201"/>
      <c r="G125" s="199"/>
      <c r="H125" s="199"/>
      <c r="AB125" s="203"/>
      <c r="AC125" s="203"/>
    </row>
    <row r="126" spans="1:29" x14ac:dyDescent="0.25">
      <c r="B126" s="201"/>
      <c r="D126" s="201"/>
      <c r="G126" s="199"/>
      <c r="H126" s="199"/>
      <c r="AB126" s="203"/>
      <c r="AC126" s="203"/>
    </row>
    <row r="127" spans="1:29" x14ac:dyDescent="0.25">
      <c r="AB127" s="203"/>
      <c r="AC127" s="203"/>
    </row>
    <row r="128" spans="1:29" x14ac:dyDescent="0.25">
      <c r="AB128" s="203"/>
      <c r="AC128" s="203"/>
    </row>
    <row r="129" spans="28:29" x14ac:dyDescent="0.25">
      <c r="AB129" s="203"/>
      <c r="AC129" s="203"/>
    </row>
    <row r="130" spans="28:29" x14ac:dyDescent="0.25">
      <c r="AB130" s="203"/>
      <c r="AC130" s="203"/>
    </row>
    <row r="131" spans="28:29" x14ac:dyDescent="0.25">
      <c r="AB131" s="203"/>
      <c r="AC131" s="203"/>
    </row>
    <row r="132" spans="28:29" x14ac:dyDescent="0.25">
      <c r="AB132" s="203"/>
      <c r="AC132" s="203"/>
    </row>
    <row r="133" spans="28:29" x14ac:dyDescent="0.25">
      <c r="AB133" s="203"/>
      <c r="AC133" s="203"/>
    </row>
    <row r="134" spans="28:29" x14ac:dyDescent="0.25">
      <c r="AB134" s="203"/>
      <c r="AC134" s="203"/>
    </row>
    <row r="135" spans="28:29" x14ac:dyDescent="0.25">
      <c r="AB135" s="203"/>
      <c r="AC135" s="203"/>
    </row>
    <row r="136" spans="28:29" x14ac:dyDescent="0.25">
      <c r="AB136" s="203"/>
      <c r="AC136" s="203"/>
    </row>
    <row r="137" spans="28:29" x14ac:dyDescent="0.25">
      <c r="AB137" s="203"/>
      <c r="AC137" s="203"/>
    </row>
    <row r="138" spans="28:29" x14ac:dyDescent="0.25">
      <c r="AB138" s="203"/>
      <c r="AC138" s="203"/>
    </row>
    <row r="139" spans="28:29" x14ac:dyDescent="0.25">
      <c r="AB139" s="203"/>
      <c r="AC139" s="203"/>
    </row>
    <row r="140" spans="28:29" x14ac:dyDescent="0.25">
      <c r="AB140" s="203"/>
      <c r="AC140" s="203"/>
    </row>
    <row r="141" spans="28:29" x14ac:dyDescent="0.25">
      <c r="AB141" s="203"/>
      <c r="AC141" s="203"/>
    </row>
    <row r="142" spans="28:29" x14ac:dyDescent="0.25">
      <c r="AB142" s="203"/>
      <c r="AC142" s="203"/>
    </row>
    <row r="143" spans="28:29" x14ac:dyDescent="0.25">
      <c r="AB143" s="203"/>
      <c r="AC143" s="203"/>
    </row>
    <row r="144" spans="28:29" x14ac:dyDescent="0.25">
      <c r="AB144" s="203"/>
      <c r="AC144" s="203"/>
    </row>
    <row r="145" spans="28:29" x14ac:dyDescent="0.25">
      <c r="AB145" s="203"/>
      <c r="AC145" s="203"/>
    </row>
    <row r="146" spans="28:29" x14ac:dyDescent="0.25">
      <c r="AB146" s="203"/>
      <c r="AC146" s="203"/>
    </row>
    <row r="147" spans="28:29" x14ac:dyDescent="0.25">
      <c r="AB147" s="203"/>
      <c r="AC147" s="203"/>
    </row>
    <row r="148" spans="28:29" x14ac:dyDescent="0.25">
      <c r="AB148" s="203"/>
      <c r="AC148" s="203"/>
    </row>
    <row r="149" spans="28:29" x14ac:dyDescent="0.25">
      <c r="AB149" s="203"/>
      <c r="AC149" s="203"/>
    </row>
    <row r="150" spans="28:29" x14ac:dyDescent="0.25">
      <c r="AB150" s="203"/>
      <c r="AC150" s="203"/>
    </row>
    <row r="151" spans="28:29" x14ac:dyDescent="0.25">
      <c r="AB151" s="203"/>
      <c r="AC151" s="203"/>
    </row>
    <row r="152" spans="28:29" x14ac:dyDescent="0.25">
      <c r="AB152" s="203"/>
      <c r="AC152" s="203"/>
    </row>
    <row r="153" spans="28:29" x14ac:dyDescent="0.25">
      <c r="AB153" s="203"/>
      <c r="AC153" s="203"/>
    </row>
    <row r="154" spans="28:29" x14ac:dyDescent="0.25">
      <c r="AB154" s="203"/>
      <c r="AC154" s="203"/>
    </row>
    <row r="155" spans="28:29" x14ac:dyDescent="0.25">
      <c r="AB155" s="203"/>
      <c r="AC155" s="203"/>
    </row>
    <row r="156" spans="28:29" x14ac:dyDescent="0.25">
      <c r="AB156" s="203"/>
      <c r="AC156" s="203"/>
    </row>
    <row r="157" spans="28:29" x14ac:dyDescent="0.25">
      <c r="AB157" s="203"/>
      <c r="AC157" s="203"/>
    </row>
    <row r="158" spans="28:29" x14ac:dyDescent="0.25">
      <c r="AB158" s="203"/>
      <c r="AC158" s="203"/>
    </row>
    <row r="159" spans="28:29" x14ac:dyDescent="0.25">
      <c r="AB159" s="203"/>
      <c r="AC159" s="203"/>
    </row>
    <row r="160" spans="28:29" x14ac:dyDescent="0.25">
      <c r="AB160" s="203"/>
      <c r="AC160" s="203"/>
    </row>
    <row r="161" spans="28:29" x14ac:dyDescent="0.25">
      <c r="AB161" s="203"/>
      <c r="AC161" s="203"/>
    </row>
    <row r="162" spans="28:29" x14ac:dyDescent="0.25">
      <c r="AB162" s="203"/>
      <c r="AC162" s="203"/>
    </row>
    <row r="163" spans="28:29" x14ac:dyDescent="0.25">
      <c r="AB163" s="203"/>
      <c r="AC163" s="203"/>
    </row>
    <row r="164" spans="28:29" x14ac:dyDescent="0.25">
      <c r="AB164" s="203"/>
      <c r="AC164" s="203"/>
    </row>
    <row r="165" spans="28:29" x14ac:dyDescent="0.25">
      <c r="AB165" s="203"/>
      <c r="AC165" s="203"/>
    </row>
    <row r="166" spans="28:29" x14ac:dyDescent="0.25">
      <c r="AB166" s="203"/>
      <c r="AC166" s="203"/>
    </row>
    <row r="167" spans="28:29" x14ac:dyDescent="0.25">
      <c r="AB167" s="203"/>
      <c r="AC167" s="203"/>
    </row>
    <row r="168" spans="28:29" x14ac:dyDescent="0.25">
      <c r="AB168" s="203"/>
      <c r="AC168" s="203"/>
    </row>
    <row r="169" spans="28:29" x14ac:dyDescent="0.25">
      <c r="AB169" s="203"/>
      <c r="AC169" s="203"/>
    </row>
    <row r="170" spans="28:29" x14ac:dyDescent="0.25">
      <c r="AB170" s="203"/>
      <c r="AC170" s="203"/>
    </row>
    <row r="171" spans="28:29" x14ac:dyDescent="0.25">
      <c r="AB171" s="203"/>
      <c r="AC171" s="203"/>
    </row>
    <row r="172" spans="28:29" x14ac:dyDescent="0.25">
      <c r="AB172" s="203"/>
      <c r="AC172" s="203"/>
    </row>
    <row r="173" spans="28:29" x14ac:dyDescent="0.25">
      <c r="AB173" s="203"/>
      <c r="AC173" s="203"/>
    </row>
    <row r="174" spans="28:29" x14ac:dyDescent="0.25">
      <c r="AB174" s="203"/>
      <c r="AC174" s="203"/>
    </row>
    <row r="175" spans="28:29" x14ac:dyDescent="0.25">
      <c r="AB175" s="203"/>
      <c r="AC175" s="203"/>
    </row>
    <row r="176" spans="28:29" x14ac:dyDescent="0.25">
      <c r="AB176" s="203"/>
      <c r="AC176" s="203"/>
    </row>
    <row r="177" spans="28:29" x14ac:dyDescent="0.25">
      <c r="AB177" s="203"/>
      <c r="AC177" s="203"/>
    </row>
    <row r="178" spans="28:29" x14ac:dyDescent="0.25">
      <c r="AB178" s="203"/>
      <c r="AC178" s="203"/>
    </row>
    <row r="179" spans="28:29" x14ac:dyDescent="0.25">
      <c r="AB179" s="203"/>
      <c r="AC179" s="203"/>
    </row>
    <row r="180" spans="28:29" x14ac:dyDescent="0.25">
      <c r="AB180" s="203"/>
      <c r="AC180" s="203"/>
    </row>
    <row r="181" spans="28:29" x14ac:dyDescent="0.25">
      <c r="AB181" s="203"/>
      <c r="AC181" s="203"/>
    </row>
    <row r="182" spans="28:29" x14ac:dyDescent="0.25">
      <c r="AB182" s="203"/>
      <c r="AC182" s="203"/>
    </row>
    <row r="183" spans="28:29" x14ac:dyDescent="0.25">
      <c r="AB183" s="203"/>
      <c r="AC183" s="203"/>
    </row>
    <row r="184" spans="28:29" x14ac:dyDescent="0.25">
      <c r="AB184" s="203"/>
      <c r="AC184" s="203"/>
    </row>
    <row r="185" spans="28:29" x14ac:dyDescent="0.25">
      <c r="AB185" s="203"/>
      <c r="AC185" s="203"/>
    </row>
    <row r="186" spans="28:29" x14ac:dyDescent="0.25">
      <c r="AB186" s="203"/>
      <c r="AC186" s="203"/>
    </row>
    <row r="187" spans="28:29" x14ac:dyDescent="0.25">
      <c r="AB187" s="203"/>
      <c r="AC187" s="203"/>
    </row>
    <row r="188" spans="28:29" x14ac:dyDescent="0.25">
      <c r="AB188" s="203"/>
      <c r="AC188" s="203"/>
    </row>
    <row r="189" spans="28:29" x14ac:dyDescent="0.25">
      <c r="AB189" s="203"/>
      <c r="AC189" s="203"/>
    </row>
    <row r="190" spans="28:29" x14ac:dyDescent="0.25">
      <c r="AB190" s="203"/>
      <c r="AC190" s="203"/>
    </row>
    <row r="191" spans="28:29" x14ac:dyDescent="0.25">
      <c r="AB191" s="203"/>
      <c r="AC191" s="203"/>
    </row>
    <row r="192" spans="28:29" x14ac:dyDescent="0.25">
      <c r="AB192" s="203"/>
      <c r="AC192" s="203"/>
    </row>
    <row r="193" spans="28:29" x14ac:dyDescent="0.25">
      <c r="AB193" s="203"/>
      <c r="AC193" s="203"/>
    </row>
    <row r="194" spans="28:29" x14ac:dyDescent="0.25">
      <c r="AB194" s="203"/>
      <c r="AC194" s="203"/>
    </row>
    <row r="195" spans="28:29" x14ac:dyDescent="0.25">
      <c r="AB195" s="203"/>
      <c r="AC195" s="203"/>
    </row>
    <row r="196" spans="28:29" x14ac:dyDescent="0.25">
      <c r="AB196" s="203"/>
      <c r="AC196" s="203"/>
    </row>
    <row r="197" spans="28:29" x14ac:dyDescent="0.25">
      <c r="AB197" s="203"/>
      <c r="AC197" s="203"/>
    </row>
    <row r="198" spans="28:29" x14ac:dyDescent="0.25">
      <c r="AB198" s="203"/>
      <c r="AC198" s="203"/>
    </row>
    <row r="199" spans="28:29" x14ac:dyDescent="0.25">
      <c r="AB199" s="203"/>
      <c r="AC199" s="203"/>
    </row>
    <row r="200" spans="28:29" x14ac:dyDescent="0.25">
      <c r="AB200" s="203"/>
      <c r="AC200" s="203"/>
    </row>
    <row r="201" spans="28:29" x14ac:dyDescent="0.25">
      <c r="AB201" s="203"/>
      <c r="AC201" s="203"/>
    </row>
    <row r="202" spans="28:29" x14ac:dyDescent="0.25">
      <c r="AB202" s="203"/>
      <c r="AC202" s="203"/>
    </row>
    <row r="203" spans="28:29" x14ac:dyDescent="0.25">
      <c r="AB203" s="203"/>
      <c r="AC203" s="203"/>
    </row>
    <row r="204" spans="28:29" x14ac:dyDescent="0.25">
      <c r="AB204" s="203"/>
      <c r="AC204" s="203"/>
    </row>
    <row r="205" spans="28:29" x14ac:dyDescent="0.25">
      <c r="AB205" s="203"/>
      <c r="AC205" s="203"/>
    </row>
    <row r="206" spans="28:29" x14ac:dyDescent="0.25">
      <c r="AB206" s="203"/>
      <c r="AC206" s="203"/>
    </row>
    <row r="207" spans="28:29" x14ac:dyDescent="0.25">
      <c r="AB207" s="203"/>
      <c r="AC207" s="203"/>
    </row>
    <row r="208" spans="28:29" x14ac:dyDescent="0.25">
      <c r="AB208" s="203"/>
      <c r="AC208" s="203"/>
    </row>
    <row r="209" spans="28:29" x14ac:dyDescent="0.25">
      <c r="AB209" s="203"/>
      <c r="AC209" s="203"/>
    </row>
    <row r="210" spans="28:29" x14ac:dyDescent="0.25">
      <c r="AB210" s="203"/>
      <c r="AC210" s="203"/>
    </row>
    <row r="211" spans="28:29" x14ac:dyDescent="0.25">
      <c r="AB211" s="203"/>
      <c r="AC211" s="203"/>
    </row>
    <row r="212" spans="28:29" x14ac:dyDescent="0.25">
      <c r="AB212" s="203"/>
      <c r="AC212" s="203"/>
    </row>
    <row r="213" spans="28:29" x14ac:dyDescent="0.25">
      <c r="AB213" s="203"/>
      <c r="AC213" s="203"/>
    </row>
    <row r="214" spans="28:29" x14ac:dyDescent="0.25">
      <c r="AB214" s="203"/>
      <c r="AC214" s="203"/>
    </row>
    <row r="215" spans="28:29" x14ac:dyDescent="0.25">
      <c r="AB215" s="203"/>
      <c r="AC215" s="203"/>
    </row>
    <row r="216" spans="28:29" x14ac:dyDescent="0.25">
      <c r="AB216" s="203"/>
      <c r="AC216" s="203"/>
    </row>
    <row r="217" spans="28:29" x14ac:dyDescent="0.25">
      <c r="AB217" s="203"/>
      <c r="AC217" s="203"/>
    </row>
    <row r="218" spans="28:29" x14ac:dyDescent="0.25">
      <c r="AB218" s="203"/>
      <c r="AC218" s="203"/>
    </row>
    <row r="219" spans="28:29" x14ac:dyDescent="0.25">
      <c r="AB219" s="203"/>
      <c r="AC219" s="203"/>
    </row>
    <row r="220" spans="28:29" x14ac:dyDescent="0.25">
      <c r="AB220" s="203"/>
      <c r="AC220" s="203"/>
    </row>
    <row r="221" spans="28:29" x14ac:dyDescent="0.25">
      <c r="AB221" s="203"/>
      <c r="AC221" s="203"/>
    </row>
    <row r="222" spans="28:29" x14ac:dyDescent="0.25">
      <c r="AB222" s="203"/>
      <c r="AC222" s="203"/>
    </row>
    <row r="223" spans="28:29" x14ac:dyDescent="0.25">
      <c r="AB223" s="203"/>
      <c r="AC223" s="203"/>
    </row>
    <row r="224" spans="28:29" x14ac:dyDescent="0.25">
      <c r="AB224" s="203"/>
      <c r="AC224" s="203"/>
    </row>
    <row r="225" spans="28:29" x14ac:dyDescent="0.25">
      <c r="AB225" s="203"/>
      <c r="AC225" s="203"/>
    </row>
    <row r="226" spans="28:29" x14ac:dyDescent="0.25">
      <c r="AB226" s="203"/>
      <c r="AC226" s="203"/>
    </row>
    <row r="227" spans="28:29" x14ac:dyDescent="0.25">
      <c r="AB227" s="203"/>
      <c r="AC227" s="203"/>
    </row>
    <row r="228" spans="28:29" x14ac:dyDescent="0.25">
      <c r="AB228" s="203"/>
      <c r="AC228" s="203"/>
    </row>
    <row r="229" spans="28:29" x14ac:dyDescent="0.25">
      <c r="AB229" s="203"/>
      <c r="AC229" s="203"/>
    </row>
    <row r="230" spans="28:29" x14ac:dyDescent="0.25">
      <c r="AB230" s="203"/>
      <c r="AC230" s="203"/>
    </row>
    <row r="231" spans="28:29" x14ac:dyDescent="0.25">
      <c r="AB231" s="203"/>
      <c r="AC231" s="203"/>
    </row>
    <row r="232" spans="28:29" x14ac:dyDescent="0.25">
      <c r="AB232" s="203"/>
      <c r="AC232" s="203"/>
    </row>
    <row r="233" spans="28:29" x14ac:dyDescent="0.25">
      <c r="AB233" s="203"/>
      <c r="AC233" s="203"/>
    </row>
    <row r="234" spans="28:29" x14ac:dyDescent="0.25">
      <c r="AB234" s="203"/>
      <c r="AC234" s="203"/>
    </row>
    <row r="235" spans="28:29" x14ac:dyDescent="0.25">
      <c r="AB235" s="203"/>
      <c r="AC235" s="203"/>
    </row>
    <row r="236" spans="28:29" x14ac:dyDescent="0.25">
      <c r="AB236" s="203"/>
      <c r="AC236" s="203"/>
    </row>
    <row r="237" spans="28:29" x14ac:dyDescent="0.25">
      <c r="AB237" s="203"/>
      <c r="AC237" s="203"/>
    </row>
    <row r="238" spans="28:29" x14ac:dyDescent="0.25">
      <c r="AB238" s="203"/>
      <c r="AC238" s="203"/>
    </row>
    <row r="239" spans="28:29" x14ac:dyDescent="0.25">
      <c r="AB239" s="203"/>
      <c r="AC239" s="203"/>
    </row>
    <row r="240" spans="28:29" x14ac:dyDescent="0.25">
      <c r="AB240" s="203"/>
      <c r="AC240" s="203"/>
    </row>
    <row r="241" spans="28:29" x14ac:dyDescent="0.25">
      <c r="AB241" s="203"/>
      <c r="AC241" s="203"/>
    </row>
    <row r="242" spans="28:29" x14ac:dyDescent="0.25">
      <c r="AB242" s="203"/>
      <c r="AC242" s="203"/>
    </row>
    <row r="243" spans="28:29" x14ac:dyDescent="0.25">
      <c r="AB243" s="203"/>
      <c r="AC243" s="203"/>
    </row>
    <row r="244" spans="28:29" x14ac:dyDescent="0.25">
      <c r="AB244" s="203"/>
      <c r="AC244" s="203"/>
    </row>
    <row r="245" spans="28:29" x14ac:dyDescent="0.25">
      <c r="AB245" s="203"/>
      <c r="AC245" s="203"/>
    </row>
    <row r="246" spans="28:29" x14ac:dyDescent="0.25">
      <c r="AB246" s="203"/>
      <c r="AC246" s="203"/>
    </row>
    <row r="247" spans="28:29" x14ac:dyDescent="0.25">
      <c r="AB247" s="203"/>
      <c r="AC247" s="203"/>
    </row>
    <row r="248" spans="28:29" x14ac:dyDescent="0.25">
      <c r="AB248" s="203"/>
      <c r="AC248" s="203"/>
    </row>
    <row r="249" spans="28:29" x14ac:dyDescent="0.25">
      <c r="AB249" s="203"/>
      <c r="AC249" s="203"/>
    </row>
    <row r="250" spans="28:29" x14ac:dyDescent="0.25">
      <c r="AB250" s="203"/>
      <c r="AC250" s="203"/>
    </row>
    <row r="251" spans="28:29" x14ac:dyDescent="0.25">
      <c r="AB251" s="203"/>
      <c r="AC251" s="203"/>
    </row>
    <row r="252" spans="28:29" x14ac:dyDescent="0.25">
      <c r="AB252" s="203"/>
      <c r="AC252" s="203"/>
    </row>
    <row r="253" spans="28:29" x14ac:dyDescent="0.25">
      <c r="AB253" s="203"/>
      <c r="AC253" s="203"/>
    </row>
    <row r="254" spans="28:29" x14ac:dyDescent="0.25">
      <c r="AB254" s="203"/>
      <c r="AC254" s="203"/>
    </row>
    <row r="255" spans="28:29" x14ac:dyDescent="0.25">
      <c r="AB255" s="203"/>
      <c r="AC255" s="203"/>
    </row>
    <row r="256" spans="28:29" x14ac:dyDescent="0.25">
      <c r="AB256" s="203"/>
      <c r="AC256" s="203"/>
    </row>
    <row r="257" spans="28:29" x14ac:dyDescent="0.25">
      <c r="AB257" s="203"/>
      <c r="AC257" s="203"/>
    </row>
    <row r="258" spans="28:29" x14ac:dyDescent="0.25">
      <c r="AB258" s="203"/>
      <c r="AC258" s="203"/>
    </row>
    <row r="259" spans="28:29" x14ac:dyDescent="0.25">
      <c r="AB259" s="203"/>
      <c r="AC259" s="203"/>
    </row>
    <row r="260" spans="28:29" x14ac:dyDescent="0.25">
      <c r="AB260" s="203"/>
      <c r="AC260" s="203"/>
    </row>
    <row r="261" spans="28:29" x14ac:dyDescent="0.25">
      <c r="AB261" s="203"/>
      <c r="AC261" s="203"/>
    </row>
    <row r="262" spans="28:29" x14ac:dyDescent="0.25">
      <c r="AB262" s="203"/>
      <c r="AC262" s="203"/>
    </row>
    <row r="263" spans="28:29" x14ac:dyDescent="0.25">
      <c r="AB263" s="203"/>
      <c r="AC263" s="203"/>
    </row>
    <row r="264" spans="28:29" x14ac:dyDescent="0.25">
      <c r="AB264" s="203"/>
      <c r="AC264" s="203"/>
    </row>
    <row r="265" spans="28:29" x14ac:dyDescent="0.25">
      <c r="AB265" s="203"/>
      <c r="AC265" s="203"/>
    </row>
    <row r="266" spans="28:29" x14ac:dyDescent="0.25">
      <c r="AB266" s="203"/>
      <c r="AC266" s="203"/>
    </row>
    <row r="267" spans="28:29" x14ac:dyDescent="0.25">
      <c r="AB267" s="203"/>
      <c r="AC267" s="203"/>
    </row>
    <row r="268" spans="28:29" x14ac:dyDescent="0.25">
      <c r="AB268" s="203"/>
      <c r="AC268" s="203"/>
    </row>
    <row r="269" spans="28:29" x14ac:dyDescent="0.25">
      <c r="AB269" s="203"/>
      <c r="AC269" s="203"/>
    </row>
    <row r="270" spans="28:29" x14ac:dyDescent="0.25">
      <c r="AB270" s="203"/>
      <c r="AC270" s="203"/>
    </row>
    <row r="271" spans="28:29" x14ac:dyDescent="0.25">
      <c r="AB271" s="203"/>
      <c r="AC271" s="203"/>
    </row>
    <row r="272" spans="28:29" x14ac:dyDescent="0.25">
      <c r="AB272" s="203"/>
      <c r="AC272" s="203"/>
    </row>
    <row r="273" spans="28:29" x14ac:dyDescent="0.25">
      <c r="AB273" s="203"/>
      <c r="AC273" s="203"/>
    </row>
    <row r="274" spans="28:29" x14ac:dyDescent="0.25">
      <c r="AB274" s="203"/>
      <c r="AC274" s="203"/>
    </row>
    <row r="275" spans="28:29" x14ac:dyDescent="0.25">
      <c r="AB275" s="203"/>
      <c r="AC275" s="203"/>
    </row>
    <row r="276" spans="28:29" x14ac:dyDescent="0.25">
      <c r="AB276" s="203"/>
      <c r="AC276" s="203"/>
    </row>
    <row r="277" spans="28:29" x14ac:dyDescent="0.25">
      <c r="AB277" s="203"/>
      <c r="AC277" s="203"/>
    </row>
    <row r="278" spans="28:29" x14ac:dyDescent="0.25">
      <c r="AB278" s="203"/>
      <c r="AC278" s="203"/>
    </row>
    <row r="279" spans="28:29" x14ac:dyDescent="0.25">
      <c r="AB279" s="203"/>
      <c r="AC279" s="203"/>
    </row>
    <row r="280" spans="28:29" x14ac:dyDescent="0.25">
      <c r="AB280" s="203"/>
      <c r="AC280" s="203"/>
    </row>
    <row r="281" spans="28:29" x14ac:dyDescent="0.25">
      <c r="AB281" s="203"/>
      <c r="AC281" s="203"/>
    </row>
    <row r="282" spans="28:29" x14ac:dyDescent="0.25">
      <c r="AB282" s="203"/>
      <c r="AC282" s="203"/>
    </row>
    <row r="283" spans="28:29" x14ac:dyDescent="0.25">
      <c r="AB283" s="203"/>
      <c r="AC283" s="203"/>
    </row>
    <row r="284" spans="28:29" x14ac:dyDescent="0.25">
      <c r="AB284" s="203"/>
      <c r="AC284" s="203"/>
    </row>
    <row r="285" spans="28:29" x14ac:dyDescent="0.25">
      <c r="AB285" s="203"/>
      <c r="AC285" s="203"/>
    </row>
    <row r="286" spans="28:29" x14ac:dyDescent="0.25">
      <c r="AB286" s="203"/>
      <c r="AC286" s="203"/>
    </row>
    <row r="287" spans="28:29" x14ac:dyDescent="0.25">
      <c r="AB287" s="203"/>
      <c r="AC287" s="203"/>
    </row>
    <row r="288" spans="28:29" x14ac:dyDescent="0.25">
      <c r="AB288" s="203"/>
      <c r="AC288" s="203"/>
    </row>
    <row r="289" spans="28:29" x14ac:dyDescent="0.25">
      <c r="AB289" s="203"/>
      <c r="AC289" s="203"/>
    </row>
    <row r="290" spans="28:29" x14ac:dyDescent="0.25">
      <c r="AB290" s="203"/>
      <c r="AC290" s="203"/>
    </row>
    <row r="291" spans="28:29" x14ac:dyDescent="0.25">
      <c r="AB291" s="203"/>
      <c r="AC291" s="203"/>
    </row>
    <row r="292" spans="28:29" x14ac:dyDescent="0.25">
      <c r="AB292" s="203"/>
      <c r="AC292" s="203"/>
    </row>
    <row r="293" spans="28:29" x14ac:dyDescent="0.25">
      <c r="AB293" s="203"/>
      <c r="AC293" s="203"/>
    </row>
    <row r="294" spans="28:29" x14ac:dyDescent="0.25">
      <c r="AB294" s="203"/>
      <c r="AC294" s="203"/>
    </row>
    <row r="295" spans="28:29" x14ac:dyDescent="0.25">
      <c r="AB295" s="203"/>
      <c r="AC295" s="203"/>
    </row>
    <row r="296" spans="28:29" x14ac:dyDescent="0.25">
      <c r="AB296" s="203"/>
      <c r="AC296" s="203"/>
    </row>
    <row r="297" spans="28:29" x14ac:dyDescent="0.25">
      <c r="AB297" s="203"/>
      <c r="AC297" s="203"/>
    </row>
    <row r="298" spans="28:29" x14ac:dyDescent="0.25">
      <c r="AB298" s="203"/>
      <c r="AC298" s="203"/>
    </row>
    <row r="299" spans="28:29" x14ac:dyDescent="0.25">
      <c r="AB299" s="203"/>
      <c r="AC299" s="203"/>
    </row>
    <row r="300" spans="28:29" x14ac:dyDescent="0.25">
      <c r="AB300" s="203"/>
      <c r="AC300" s="203"/>
    </row>
  </sheetData>
  <sheetProtection algorithmName="SHA-512" hashValue="WlcrE2S9mgdAKHtCmNRqbo7zidAwP71jQ6PO2s9Yd7zWpJBKyZYHsF1VAWlH5tinig+trJJt94mOzthPv1tmhQ==" saltValue="I6pnCqTq3ZK8Ohj5YWnGUg==" spinCount="100000" sheet="1" objects="1" scenarios="1"/>
  <autoFilter ref="A1:G83" xr:uid="{00000000-0009-0000-0000-000003000000}"/>
  <pageMargins left="0.7" right="0.7" top="0.75" bottom="0.75" header="0.3" footer="0.3"/>
  <pageSetup paperSize="9" orientation="portrait" r:id="rId1"/>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dimension ref="A1:L975"/>
  <sheetViews>
    <sheetView topLeftCell="A3" zoomScale="85" zoomScaleNormal="85" workbookViewId="0">
      <selection activeCell="B3" sqref="B3"/>
    </sheetView>
  </sheetViews>
  <sheetFormatPr defaultColWidth="9.1796875" defaultRowHeight="11.5" x14ac:dyDescent="0.25"/>
  <cols>
    <col min="1" max="1" width="9.1796875" style="1"/>
    <col min="2" max="2" width="33.26953125" style="1" customWidth="1"/>
    <col min="3" max="3" width="9.26953125" style="1" customWidth="1"/>
    <col min="4" max="4" width="32.54296875" style="1" customWidth="1"/>
    <col min="5" max="5" width="11.81640625" style="1" bestFit="1" customWidth="1"/>
    <col min="6" max="6" width="11.7265625" style="1" bestFit="1" customWidth="1"/>
    <col min="7" max="7" width="18.26953125" style="1" bestFit="1" customWidth="1"/>
    <col min="8" max="8" width="12" style="1" bestFit="1" customWidth="1"/>
    <col min="9" max="9" width="11.1796875" style="1" bestFit="1" customWidth="1"/>
    <col min="10" max="10" width="11.54296875" style="1" bestFit="1" customWidth="1"/>
    <col min="11" max="11" width="11.81640625" style="1" bestFit="1" customWidth="1"/>
    <col min="12" max="12" width="30.7265625" style="1" customWidth="1"/>
    <col min="13" max="16384" width="9.1796875" style="1"/>
  </cols>
  <sheetData>
    <row r="1" spans="1:12" ht="24" customHeight="1" x14ac:dyDescent="0.25">
      <c r="A1" s="1">
        <v>1</v>
      </c>
      <c r="B1" s="1" t="s">
        <v>28</v>
      </c>
      <c r="D1" s="1" t="s">
        <v>63</v>
      </c>
    </row>
    <row r="2" spans="1:12" ht="46.5" customHeight="1" x14ac:dyDescent="0.25">
      <c r="A2" s="9" t="s">
        <v>2</v>
      </c>
      <c r="B2" s="6" t="s">
        <v>73</v>
      </c>
      <c r="D2" s="6" t="s">
        <v>71</v>
      </c>
    </row>
    <row r="3" spans="1:12" ht="83.25" customHeight="1" x14ac:dyDescent="0.25">
      <c r="A3" s="9" t="s">
        <v>1</v>
      </c>
      <c r="B3" s="1" t="s">
        <v>62</v>
      </c>
      <c r="D3" s="6" t="s">
        <v>70</v>
      </c>
    </row>
    <row r="4" spans="1:12" ht="48.75" customHeight="1" x14ac:dyDescent="0.25">
      <c r="A4" s="9"/>
      <c r="B4" s="1" t="s">
        <v>1</v>
      </c>
      <c r="D4" s="6" t="s">
        <v>1</v>
      </c>
    </row>
    <row r="5" spans="1:12" ht="48" customHeight="1" x14ac:dyDescent="0.25">
      <c r="A5" s="6"/>
      <c r="B5" s="6"/>
      <c r="D5" s="6"/>
    </row>
    <row r="6" spans="1:12" x14ac:dyDescent="0.25">
      <c r="A6" s="6"/>
      <c r="B6" s="6"/>
      <c r="D6" s="6"/>
    </row>
    <row r="8" spans="1:12" x14ac:dyDescent="0.25">
      <c r="A8" s="6"/>
    </row>
    <row r="9" spans="1:12" x14ac:dyDescent="0.25">
      <c r="A9" s="6"/>
    </row>
    <row r="11" spans="1:12" x14ac:dyDescent="0.25">
      <c r="A11" s="6">
        <v>1</v>
      </c>
      <c r="B11" s="1">
        <v>2</v>
      </c>
      <c r="D11" s="1">
        <v>4</v>
      </c>
    </row>
    <row r="14" spans="1:12" ht="34.5" x14ac:dyDescent="0.25">
      <c r="D14" s="58" t="s">
        <v>253</v>
      </c>
      <c r="E14" s="57" t="s">
        <v>2</v>
      </c>
      <c r="F14" s="59" t="s">
        <v>2</v>
      </c>
      <c r="G14" s="58" t="s">
        <v>2</v>
      </c>
      <c r="H14" s="58" t="s">
        <v>2</v>
      </c>
      <c r="I14" s="58" t="s">
        <v>246</v>
      </c>
      <c r="J14" s="58" t="s">
        <v>248</v>
      </c>
      <c r="K14" s="58" t="s">
        <v>2</v>
      </c>
      <c r="L14" s="58" t="s">
        <v>2</v>
      </c>
    </row>
    <row r="15" spans="1:12" ht="48" customHeight="1" x14ac:dyDescent="0.25">
      <c r="D15" s="58" t="s">
        <v>252</v>
      </c>
      <c r="E15" s="57" t="s">
        <v>237</v>
      </c>
      <c r="F15" s="59" t="s">
        <v>1</v>
      </c>
      <c r="G15" s="58" t="s">
        <v>1</v>
      </c>
      <c r="H15" s="58" t="s">
        <v>1</v>
      </c>
      <c r="I15" s="58" t="s">
        <v>245</v>
      </c>
      <c r="J15" s="58" t="s">
        <v>1</v>
      </c>
      <c r="K15" s="58" t="s">
        <v>255</v>
      </c>
      <c r="L15" s="58" t="s">
        <v>1</v>
      </c>
    </row>
    <row r="16" spans="1:12" ht="57.5" x14ac:dyDescent="0.25">
      <c r="D16" s="58" t="s">
        <v>251</v>
      </c>
      <c r="E16" s="57" t="s">
        <v>1</v>
      </c>
      <c r="F16" s="59" t="s">
        <v>242</v>
      </c>
      <c r="G16" s="58" t="s">
        <v>298</v>
      </c>
      <c r="H16" s="58" t="s">
        <v>305</v>
      </c>
      <c r="I16" s="56" t="s">
        <v>1</v>
      </c>
      <c r="J16" s="58" t="s">
        <v>249</v>
      </c>
      <c r="K16" s="56" t="s">
        <v>1</v>
      </c>
      <c r="L16" s="58" t="s">
        <v>448</v>
      </c>
    </row>
    <row r="17" spans="4:12" x14ac:dyDescent="0.25">
      <c r="D17" s="56" t="s">
        <v>1</v>
      </c>
      <c r="F17" s="60"/>
      <c r="J17" s="58"/>
      <c r="K17" s="58"/>
    </row>
    <row r="18" spans="4:12" x14ac:dyDescent="0.25">
      <c r="D18" s="75" t="s">
        <v>254</v>
      </c>
      <c r="E18" s="1" t="s">
        <v>241</v>
      </c>
      <c r="F18" s="1" t="s">
        <v>243</v>
      </c>
      <c r="G18" s="75" t="s">
        <v>297</v>
      </c>
      <c r="H18" s="75" t="s">
        <v>306</v>
      </c>
      <c r="I18" s="1" t="s">
        <v>247</v>
      </c>
      <c r="J18" s="1" t="s">
        <v>250</v>
      </c>
      <c r="K18" s="1" t="s">
        <v>256</v>
      </c>
      <c r="L18" s="1" t="s">
        <v>449</v>
      </c>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sheetData>
  <sheetProtection algorithmName="SHA-512" hashValue="iRHMnhxUOXDkfdb6YOJ/BQsbPt01YJpgOIqPNbFEBc8bKXlTFdP37Kbwl8z60kBNmlt3dg7s81pLYwHGCi5tdQ==" saltValue="rIMKJmpPariVdiLDCZxpew=="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dimension ref="A1:V85"/>
  <sheetViews>
    <sheetView zoomScale="85" zoomScaleNormal="85" workbookViewId="0">
      <selection activeCell="B3" sqref="B3"/>
    </sheetView>
  </sheetViews>
  <sheetFormatPr defaultRowHeight="12.5" x14ac:dyDescent="0.25"/>
  <cols>
    <col min="1" max="1" width="10" style="6" bestFit="1" customWidth="1"/>
    <col min="2" max="2" width="7.1796875" style="1" bestFit="1" customWidth="1"/>
    <col min="3" max="3" width="7.1796875" style="1" customWidth="1"/>
    <col min="4" max="4" width="7.1796875" style="1" bestFit="1" customWidth="1"/>
    <col min="5" max="5" width="7.1796875" style="1" customWidth="1"/>
    <col min="6" max="6" width="6.1796875" style="1" bestFit="1" customWidth="1"/>
    <col min="7" max="7" width="6.1796875" style="1" customWidth="1"/>
    <col min="8" max="8" width="6.1796875" style="1" bestFit="1" customWidth="1"/>
    <col min="9" max="9" width="6.1796875" style="1" customWidth="1"/>
    <col min="10" max="10" width="7.1796875" bestFit="1" customWidth="1"/>
    <col min="11" max="11" width="7.1796875" style="7" customWidth="1"/>
    <col min="12" max="12" width="6.1796875" style="7" bestFit="1" customWidth="1"/>
    <col min="13" max="13" width="6.1796875" style="7" customWidth="1"/>
    <col min="14" max="14" width="47" style="7" bestFit="1" customWidth="1"/>
    <col min="15" max="15" width="6.1796875" style="7" customWidth="1"/>
    <col min="16" max="16" width="6.1796875" style="7" bestFit="1" customWidth="1"/>
    <col min="17" max="17" width="6.1796875" style="7" customWidth="1"/>
    <col min="18" max="18" width="47" style="7" bestFit="1" customWidth="1"/>
    <col min="19" max="19" width="6.1796875" style="7" customWidth="1"/>
    <col min="20" max="20" width="7.1796875" bestFit="1" customWidth="1"/>
    <col min="22" max="22" width="26.26953125" customWidth="1"/>
  </cols>
  <sheetData>
    <row r="1" spans="1:22" x14ac:dyDescent="0.25">
      <c r="A1" s="6" t="s">
        <v>258</v>
      </c>
      <c r="B1" s="1">
        <f>IF(LEFT(B3,14)="not applicable",1,COUNTA(B3:B4))</f>
        <v>2</v>
      </c>
      <c r="D1" s="1">
        <f>IF(LEFT(D3,14)="not applicable",1,COUNTA(D3:D4))</f>
        <v>2</v>
      </c>
      <c r="F1" s="1">
        <f>IF(LEFT(F3,14)="not applicable",1,COUNTA(F3:F4))</f>
        <v>2</v>
      </c>
      <c r="H1" s="1">
        <f>IF(LEFT(H3,14)="not applicable",1,COUNTA(H3:H4))</f>
        <v>2</v>
      </c>
      <c r="J1" s="1">
        <f>IF(LEFT(J3,14)="not applicable",1,COUNTA(J3:J4))</f>
        <v>2</v>
      </c>
      <c r="K1" s="1"/>
      <c r="L1" s="1">
        <f>IF(LEFT(L3,14)="not applicable",1,COUNTA(L3:L4))</f>
        <v>2</v>
      </c>
      <c r="M1" s="1"/>
      <c r="N1" s="1">
        <f>IF(LEFT(N3,14)="not applicable",1,COUNTA(N3:N5))</f>
        <v>3</v>
      </c>
      <c r="O1" s="1"/>
      <c r="P1" s="1">
        <f>IF(LEFT(P3,14)="not applicable",1,COUNTA(P3:P4))</f>
        <v>2</v>
      </c>
      <c r="Q1" s="1"/>
      <c r="R1" s="1">
        <f>IF(LEFT(R3,14)="not applicable",1,COUNTA(R3:R5))</f>
        <v>3</v>
      </c>
      <c r="S1" s="1"/>
      <c r="T1" s="1">
        <f>IF(LEFT(T3,14)="not applicable",1,COUNTA(T3:T4))</f>
        <v>2</v>
      </c>
    </row>
    <row r="2" spans="1:22" x14ac:dyDescent="0.25">
      <c r="B2" s="8" t="s">
        <v>271</v>
      </c>
      <c r="C2" s="10"/>
      <c r="D2" s="10" t="s">
        <v>260</v>
      </c>
      <c r="E2" s="10"/>
      <c r="F2" s="10" t="s">
        <v>261</v>
      </c>
      <c r="G2" s="10"/>
      <c r="H2" s="10" t="s">
        <v>272</v>
      </c>
      <c r="I2" s="10"/>
      <c r="J2" s="8" t="s">
        <v>265</v>
      </c>
      <c r="K2" s="10"/>
      <c r="L2" s="10" t="s">
        <v>266</v>
      </c>
      <c r="M2" s="10"/>
      <c r="N2" s="10" t="s">
        <v>267</v>
      </c>
      <c r="O2" s="10"/>
      <c r="P2" s="10" t="s">
        <v>268</v>
      </c>
      <c r="Q2" s="10"/>
      <c r="R2" s="10" t="s">
        <v>269</v>
      </c>
      <c r="S2" s="10"/>
      <c r="T2" s="10" t="s">
        <v>270</v>
      </c>
    </row>
    <row r="3" spans="1:22" x14ac:dyDescent="0.25">
      <c r="B3" s="1" t="str">
        <f>IF('4-Regulation'!$P$9="no","not applicable (Q4.1.1 answered with 'no')","yes")</f>
        <v>yes</v>
      </c>
      <c r="D3" s="1" t="str">
        <f>IF('4-Regulation'!$P$12="no","not applicable (Q4.1.2 answered with 'no')","yes")</f>
        <v>yes</v>
      </c>
      <c r="F3" s="1" t="str">
        <f>IF('4-Regulation'!$P$15="no","not applicable (Q4.1.3 answered with 'no')","yes")</f>
        <v>yes</v>
      </c>
      <c r="H3" s="1" t="str">
        <f>IF('4-Regulation'!$P$23="no","not applicable (Q4.1.7 answered with 'no')","yes")</f>
        <v>yes</v>
      </c>
      <c r="J3" s="6" t="str">
        <f>IF('4-Regulation'!$P$32="no","not applicable (Q4.2.2 answered with 'no')","yes")</f>
        <v>yes</v>
      </c>
      <c r="K3" s="6"/>
      <c r="L3" s="6" t="str">
        <f>IF('4-Regulation'!$P$72="no","not applicable (Q4.4.1 answered with 'no')","yes")</f>
        <v>yes</v>
      </c>
      <c r="M3" s="6"/>
      <c r="N3" s="6" t="str">
        <f>IF('4-Regulation'!$P$76="no","not applicable (Q4.4.3 answered with 'no')","yes, to each individual comment")</f>
        <v>yes, to each individual comment</v>
      </c>
      <c r="O3" s="6"/>
      <c r="P3" s="6" t="str">
        <f>IF('4-Regulation'!$P$80="no","not applicable (Q4.4.5 answered with 'no')","yes")</f>
        <v>yes</v>
      </c>
      <c r="Q3" s="6"/>
      <c r="R3" s="6" t="str">
        <f>IF('4-Regulation'!$P$84="no","not applicable (Q4.4.7 answered with 'no')","yes, to each individual comment")</f>
        <v>yes, to each individual comment</v>
      </c>
      <c r="S3" s="6"/>
      <c r="T3" s="1" t="str">
        <f>IF(LEFT('4-Regulation'!$P$114,2)="no","not applicable (Q4.6.2 answered with 'no')","yes")</f>
        <v>yes</v>
      </c>
      <c r="V3" s="6"/>
    </row>
    <row r="4" spans="1:22" x14ac:dyDescent="0.25">
      <c r="B4" s="6" t="str">
        <f>IF('4-Regulation'!$P$9="no"," ","no")</f>
        <v>no</v>
      </c>
      <c r="C4" s="6"/>
      <c r="D4" s="6" t="str">
        <f>IF('4-Regulation'!$P$12="no"," ","no")</f>
        <v>no</v>
      </c>
      <c r="E4" s="6"/>
      <c r="F4" s="6" t="str">
        <f>IF('4-Regulation'!$P$15="no"," ","no")</f>
        <v>no</v>
      </c>
      <c r="G4" s="6"/>
      <c r="H4" s="6" t="str">
        <f>IF('4-Regulation'!$P$23="no"," ","no")</f>
        <v>no</v>
      </c>
      <c r="I4" s="6"/>
      <c r="J4" s="6" t="str">
        <f>IF('4-Regulation'!$P$32="no"," ","no")</f>
        <v>no</v>
      </c>
      <c r="K4" s="6"/>
      <c r="L4" s="6" t="str">
        <f>IF('4-Regulation'!$P$72="no"," ","no")</f>
        <v>no</v>
      </c>
      <c r="M4" s="6"/>
      <c r="N4" s="6" t="str">
        <f>IF('4-Regulation'!$P$76="no"," ","yes, only general response to most significant comments")</f>
        <v>yes, only general response to most significant comments</v>
      </c>
      <c r="O4" s="6"/>
      <c r="P4" s="6" t="str">
        <f>IF('4-Regulation'!$P$80="no"," ","no")</f>
        <v>no</v>
      </c>
      <c r="Q4" s="6"/>
      <c r="R4" s="6" t="str">
        <f>IF('4-Regulation'!$P$84="no"," ","yes, only general response to most significant comments")</f>
        <v>yes, only general response to most significant comments</v>
      </c>
      <c r="S4" s="6"/>
      <c r="T4" s="6" t="str">
        <f>IF(LEFT('4-Regulation'!$P$114,2)="no"," ","no")</f>
        <v>no</v>
      </c>
      <c r="V4" s="6"/>
    </row>
    <row r="5" spans="1:22" s="7" customFormat="1" x14ac:dyDescent="0.25">
      <c r="A5" s="6"/>
      <c r="B5" s="6"/>
      <c r="C5" s="6"/>
      <c r="D5" s="6"/>
      <c r="E5" s="6"/>
      <c r="F5" s="6"/>
      <c r="G5" s="6"/>
      <c r="H5" s="6"/>
      <c r="I5" s="6"/>
      <c r="J5" s="6"/>
      <c r="K5" s="6"/>
      <c r="L5" s="6"/>
      <c r="M5" s="6"/>
      <c r="N5" s="6" t="str">
        <f>IF('4-Regulation'!$P$76="no"," ","no")</f>
        <v>no</v>
      </c>
      <c r="O5" s="6"/>
      <c r="P5" s="6"/>
      <c r="Q5" s="6"/>
      <c r="R5" s="6" t="str">
        <f>IF('4-Regulation'!$P$84="no"," ","no")</f>
        <v>no</v>
      </c>
      <c r="S5" s="6"/>
      <c r="T5" s="6"/>
      <c r="V5" s="6"/>
    </row>
    <row r="6" spans="1:22" s="7" customFormat="1" x14ac:dyDescent="0.25">
      <c r="A6" s="6"/>
      <c r="B6" s="6"/>
      <c r="C6" s="6"/>
      <c r="D6" s="6"/>
      <c r="E6" s="6"/>
      <c r="F6" s="6"/>
      <c r="G6" s="6"/>
      <c r="H6" s="6"/>
      <c r="I6" s="6"/>
      <c r="J6" s="6"/>
      <c r="K6" s="6"/>
      <c r="L6" s="6"/>
      <c r="M6" s="6"/>
      <c r="N6" s="6"/>
      <c r="O6" s="6"/>
      <c r="P6" s="6"/>
      <c r="Q6" s="6"/>
      <c r="R6" s="6"/>
      <c r="S6" s="6"/>
      <c r="T6" s="6"/>
      <c r="V6" s="6"/>
    </row>
    <row r="7" spans="1:22" s="7" customFormat="1" x14ac:dyDescent="0.25">
      <c r="A7" s="6"/>
      <c r="B7" s="6"/>
      <c r="C7" s="6"/>
      <c r="D7" s="6"/>
      <c r="E7" s="6"/>
      <c r="F7" s="6"/>
      <c r="G7" s="6"/>
      <c r="H7" s="6"/>
      <c r="I7" s="6"/>
      <c r="J7" s="6"/>
      <c r="K7" s="6"/>
      <c r="L7" s="6"/>
      <c r="M7" s="6"/>
      <c r="N7" s="6"/>
      <c r="O7" s="6"/>
      <c r="P7" s="6"/>
      <c r="Q7" s="6"/>
      <c r="R7" s="6"/>
      <c r="S7" s="6"/>
      <c r="T7" s="6"/>
      <c r="V7" s="6"/>
    </row>
    <row r="8" spans="1:22" s="7" customFormat="1" x14ac:dyDescent="0.25">
      <c r="A8" s="6"/>
      <c r="B8" s="6"/>
      <c r="C8" s="6"/>
      <c r="D8" s="6"/>
      <c r="E8" s="6"/>
      <c r="F8" s="6"/>
      <c r="G8" s="6"/>
      <c r="H8" s="6"/>
      <c r="I8" s="6"/>
      <c r="J8" s="6"/>
      <c r="K8" s="6"/>
      <c r="L8" s="6"/>
      <c r="M8" s="6"/>
      <c r="N8" s="6"/>
      <c r="O8" s="6"/>
      <c r="P8" s="6"/>
      <c r="Q8" s="6"/>
      <c r="R8" s="6"/>
      <c r="S8" s="6"/>
      <c r="T8" s="6"/>
      <c r="V8" s="6"/>
    </row>
    <row r="9" spans="1:22" s="7" customFormat="1" x14ac:dyDescent="0.25">
      <c r="A9" s="6"/>
      <c r="B9" s="6"/>
      <c r="C9" s="6"/>
      <c r="D9" s="6"/>
      <c r="E9" s="6"/>
      <c r="F9" s="6"/>
      <c r="G9" s="6"/>
      <c r="H9" s="6"/>
      <c r="I9" s="6"/>
      <c r="J9" s="6"/>
      <c r="K9" s="6"/>
      <c r="L9" s="6"/>
      <c r="M9" s="6"/>
      <c r="N9" s="6"/>
      <c r="O9" s="6"/>
      <c r="P9" s="6"/>
      <c r="Q9" s="6"/>
      <c r="R9" s="6"/>
      <c r="S9" s="6"/>
      <c r="T9" s="6"/>
      <c r="V9" s="6"/>
    </row>
    <row r="10" spans="1:22" s="7" customFormat="1" x14ac:dyDescent="0.25">
      <c r="A10" s="6"/>
      <c r="B10" s="6"/>
      <c r="C10" s="6"/>
      <c r="D10" s="6"/>
      <c r="E10" s="6"/>
      <c r="F10" s="6"/>
      <c r="G10" s="6"/>
      <c r="H10" s="6"/>
      <c r="I10" s="6"/>
      <c r="J10" s="6"/>
      <c r="K10" s="6"/>
      <c r="L10" s="6"/>
      <c r="M10" s="6"/>
      <c r="N10" s="6"/>
      <c r="O10" s="6"/>
      <c r="P10" s="6"/>
      <c r="Q10" s="6"/>
      <c r="R10" s="6"/>
      <c r="S10" s="6"/>
      <c r="T10" s="6"/>
      <c r="V10" s="6"/>
    </row>
    <row r="11" spans="1:22" s="7" customFormat="1" x14ac:dyDescent="0.25">
      <c r="A11" s="6" t="s">
        <v>356</v>
      </c>
      <c r="B11" s="1">
        <f>IF(LEFT(B13,14)="not applicable",1,COUNTA(B13:B14))</f>
        <v>2</v>
      </c>
      <c r="C11" s="1"/>
      <c r="D11" s="1">
        <f>IF(LEFT(D13,14)="not applicable",1,COUNTA(D13:D14))</f>
        <v>2</v>
      </c>
      <c r="E11" s="1"/>
      <c r="F11" s="1">
        <f>IF(LEFT(F13,14)="not applicable",1,COUNTA(F13:F14))</f>
        <v>2</v>
      </c>
      <c r="G11" s="1"/>
      <c r="H11" s="1">
        <f>IF(LEFT(H13,14)="not applicable",1,COUNTA(H13:H14))</f>
        <v>2</v>
      </c>
      <c r="I11" s="1"/>
      <c r="J11" s="1">
        <f>IF(LEFT(J13,14)="not applicable",1,COUNTA(J13:J14))</f>
        <v>2</v>
      </c>
      <c r="K11" s="1"/>
      <c r="L11" s="1">
        <f>IF(LEFT(L13,14)="not applicable",1,COUNTA(L13:L14))</f>
        <v>2</v>
      </c>
      <c r="M11" s="1"/>
      <c r="N11" s="1">
        <f>IF(LEFT(N13,14)="not applicable",1,COUNTA(N13:N15))</f>
        <v>3</v>
      </c>
      <c r="O11" s="1"/>
      <c r="P11" s="1">
        <f>IF(LEFT(P13,14)="not applicable",1,COUNTA(P13:P14))</f>
        <v>2</v>
      </c>
      <c r="Q11" s="1"/>
      <c r="R11" s="1">
        <f>IF(LEFT(R13,14)="not applicable",1,COUNTA(R13:R15))</f>
        <v>3</v>
      </c>
      <c r="S11" s="1"/>
      <c r="T11" s="1">
        <f>IF(LEFT(T13,14)="not applicable",1,COUNTA(T13:T14))</f>
        <v>2</v>
      </c>
      <c r="V11" s="6"/>
    </row>
    <row r="12" spans="1:22" s="7" customFormat="1" x14ac:dyDescent="0.25">
      <c r="A12" s="6"/>
      <c r="B12" s="10" t="s">
        <v>271</v>
      </c>
      <c r="C12" s="10"/>
      <c r="D12" s="10" t="s">
        <v>260</v>
      </c>
      <c r="E12" s="10"/>
      <c r="F12" s="10" t="s">
        <v>261</v>
      </c>
      <c r="G12" s="10"/>
      <c r="H12" s="10" t="s">
        <v>272</v>
      </c>
      <c r="I12" s="10"/>
      <c r="J12" s="10" t="s">
        <v>265</v>
      </c>
      <c r="K12" s="10"/>
      <c r="L12" s="10" t="s">
        <v>266</v>
      </c>
      <c r="M12" s="10"/>
      <c r="N12" s="10" t="s">
        <v>267</v>
      </c>
      <c r="O12" s="10"/>
      <c r="P12" s="10" t="s">
        <v>268</v>
      </c>
      <c r="Q12" s="10"/>
      <c r="R12" s="10" t="s">
        <v>269</v>
      </c>
      <c r="S12" s="10"/>
      <c r="T12" s="10" t="s">
        <v>270</v>
      </c>
      <c r="V12" s="6"/>
    </row>
    <row r="13" spans="1:22" s="7" customFormat="1" x14ac:dyDescent="0.25">
      <c r="A13" s="6"/>
      <c r="B13" s="1" t="str">
        <f>IF('4-Regulation'!$R$9="no","not applicable (Q4.1.1 answered with 'no')","yes")</f>
        <v>yes</v>
      </c>
      <c r="C13" s="1"/>
      <c r="D13" s="1" t="str">
        <f>IF('4-Regulation'!$R$12="no","not applicable (Q4.1.2 answered with 'no')","yes")</f>
        <v>yes</v>
      </c>
      <c r="E13" s="1"/>
      <c r="F13" s="1" t="str">
        <f>IF('4-Regulation'!$R$15="no","not applicable (Q4.1.3 answered with 'no')","yes")</f>
        <v>yes</v>
      </c>
      <c r="G13" s="1"/>
      <c r="H13" s="1" t="str">
        <f>IF('4-Regulation'!$R$23="no","not applicable (Q4.1.7 answered with 'no')","yes")</f>
        <v>yes</v>
      </c>
      <c r="I13" s="1"/>
      <c r="J13" s="6" t="str">
        <f>IF('4-Regulation'!$R$32="no","not applicable (Q4.2.2 answered with 'no')","yes")</f>
        <v>yes</v>
      </c>
      <c r="K13" s="6"/>
      <c r="L13" s="6" t="str">
        <f>IF('4-Regulation'!$R$72="no","not applicable (Q4.4.1 answered with 'no')","yes")</f>
        <v>yes</v>
      </c>
      <c r="M13" s="6"/>
      <c r="N13" s="6" t="str">
        <f>IF('4-Regulation'!$R$76="no","not applicable (Q4.4.3 answered with 'no')","yes, to each individual comment")</f>
        <v>yes, to each individual comment</v>
      </c>
      <c r="O13" s="6"/>
      <c r="P13" s="6" t="str">
        <f>IF('4-Regulation'!$R$80="no","not applicable (Q4.4.5 answered with 'no')","yes")</f>
        <v>yes</v>
      </c>
      <c r="Q13" s="6"/>
      <c r="R13" s="6" t="str">
        <f>IF('4-Regulation'!$R$84="no","not applicable (Q4.4.7 answered with 'no')","yes, to each individual comment")</f>
        <v>yes, to each individual comment</v>
      </c>
      <c r="S13" s="6"/>
      <c r="T13" s="1" t="str">
        <f>IF(LEFT('4-Regulation'!$R$114,2)="no","not applicable (Q4.6.2 answered with 'no')","yes")</f>
        <v>yes</v>
      </c>
      <c r="V13" s="6"/>
    </row>
    <row r="14" spans="1:22" s="7" customFormat="1" x14ac:dyDescent="0.25">
      <c r="A14" s="6"/>
      <c r="B14" s="6" t="str">
        <f>IF('4-Regulation'!$R$9="no"," ","no")</f>
        <v>no</v>
      </c>
      <c r="C14" s="6"/>
      <c r="D14" s="6" t="str">
        <f>IF('4-Regulation'!$R$12="no"," ","no")</f>
        <v>no</v>
      </c>
      <c r="E14" s="6"/>
      <c r="F14" s="6" t="str">
        <f>IF('4-Regulation'!$R$15="no"," ","no")</f>
        <v>no</v>
      </c>
      <c r="G14" s="6"/>
      <c r="H14" s="6" t="str">
        <f>IF('4-Regulation'!$R$23="no"," ","no")</f>
        <v>no</v>
      </c>
      <c r="I14" s="6"/>
      <c r="J14" s="6" t="str">
        <f>IF('4-Regulation'!$R$32="no"," ","no")</f>
        <v>no</v>
      </c>
      <c r="K14" s="6"/>
      <c r="L14" s="6" t="str">
        <f>IF('4-Regulation'!$R$72="no"," ","no")</f>
        <v>no</v>
      </c>
      <c r="M14" s="6"/>
      <c r="N14" s="6" t="str">
        <f>IF('4-Regulation'!$R$76="no"," ","yes, only general response to most significant comments")</f>
        <v>yes, only general response to most significant comments</v>
      </c>
      <c r="O14" s="6"/>
      <c r="P14" s="6" t="str">
        <f>IF('4-Regulation'!$R$80="no"," ","no")</f>
        <v>no</v>
      </c>
      <c r="Q14" s="6"/>
      <c r="R14" s="6" t="str">
        <f>IF('4-Regulation'!$R$84="no"," ","yes, only general response to most significant comments")</f>
        <v>yes, only general response to most significant comments</v>
      </c>
      <c r="S14" s="6"/>
      <c r="T14" s="6" t="str">
        <f>IF(LEFT('4-Regulation'!$R$114,2)="no"," ","no")</f>
        <v>no</v>
      </c>
      <c r="V14" s="6"/>
    </row>
    <row r="15" spans="1:22" s="7" customFormat="1" x14ac:dyDescent="0.25">
      <c r="A15" s="6"/>
      <c r="B15" s="6"/>
      <c r="C15" s="6"/>
      <c r="D15" s="6"/>
      <c r="E15" s="6"/>
      <c r="F15" s="6"/>
      <c r="G15" s="6"/>
      <c r="H15" s="6"/>
      <c r="I15" s="6"/>
      <c r="J15" s="6"/>
      <c r="K15" s="6"/>
      <c r="L15" s="6"/>
      <c r="M15" s="6"/>
      <c r="N15" s="6" t="str">
        <f>IF('4-Regulation'!$R$76="no"," ","no")</f>
        <v>no</v>
      </c>
      <c r="O15" s="6"/>
      <c r="P15" s="6"/>
      <c r="Q15" s="6"/>
      <c r="R15" s="6" t="str">
        <f>IF('4-Regulation'!$R$84="no"," ","no")</f>
        <v>no</v>
      </c>
      <c r="S15" s="6"/>
      <c r="T15" s="6"/>
      <c r="V15" s="6"/>
    </row>
    <row r="16" spans="1:22" s="7" customFormat="1" x14ac:dyDescent="0.25">
      <c r="A16" s="6"/>
      <c r="B16" s="6"/>
      <c r="C16" s="6"/>
      <c r="D16" s="6"/>
      <c r="E16" s="6"/>
      <c r="F16" s="6"/>
      <c r="G16" s="6"/>
      <c r="H16" s="6"/>
      <c r="I16" s="6"/>
      <c r="J16" s="6"/>
      <c r="K16" s="6"/>
      <c r="L16" s="6"/>
      <c r="M16" s="6"/>
      <c r="N16" s="6"/>
      <c r="O16" s="6"/>
      <c r="P16" s="6"/>
      <c r="Q16" s="6"/>
      <c r="R16" s="6"/>
      <c r="S16" s="6"/>
      <c r="T16" s="6"/>
      <c r="V16" s="6"/>
    </row>
    <row r="17" spans="1:22" s="7" customFormat="1" x14ac:dyDescent="0.25">
      <c r="A17" s="6"/>
      <c r="B17" s="6"/>
      <c r="C17" s="6"/>
      <c r="D17" s="6"/>
      <c r="E17" s="6"/>
      <c r="F17" s="6"/>
      <c r="G17" s="6"/>
      <c r="H17" s="6"/>
      <c r="I17" s="6"/>
      <c r="J17" s="6"/>
      <c r="K17" s="6"/>
      <c r="L17" s="6"/>
      <c r="M17" s="6"/>
      <c r="N17" s="6"/>
      <c r="O17" s="6"/>
      <c r="P17" s="6"/>
      <c r="Q17" s="6"/>
      <c r="R17" s="6"/>
      <c r="S17" s="6"/>
      <c r="T17" s="6"/>
      <c r="V17" s="6"/>
    </row>
    <row r="18" spans="1:22" s="7" customFormat="1" x14ac:dyDescent="0.25">
      <c r="A18" s="6"/>
      <c r="B18" s="6"/>
      <c r="C18" s="6"/>
      <c r="D18" s="6"/>
      <c r="E18" s="6"/>
      <c r="F18" s="6"/>
      <c r="G18" s="6"/>
      <c r="H18" s="6"/>
      <c r="I18" s="6"/>
      <c r="J18" s="6"/>
      <c r="K18" s="6"/>
      <c r="L18" s="6"/>
      <c r="M18" s="6"/>
      <c r="N18" s="6"/>
      <c r="O18" s="6"/>
      <c r="P18" s="6"/>
      <c r="Q18" s="6"/>
      <c r="R18" s="6"/>
      <c r="S18" s="6"/>
      <c r="T18" s="6"/>
      <c r="V18" s="6"/>
    </row>
    <row r="19" spans="1:22" s="7" customFormat="1" x14ac:dyDescent="0.25">
      <c r="A19" s="6"/>
      <c r="B19" s="6"/>
      <c r="C19" s="6"/>
      <c r="D19" s="6"/>
      <c r="E19" s="6"/>
      <c r="F19" s="6"/>
      <c r="G19" s="6"/>
      <c r="H19" s="6"/>
      <c r="I19" s="6"/>
      <c r="J19" s="6"/>
      <c r="K19" s="6"/>
      <c r="L19" s="6"/>
      <c r="M19" s="6"/>
      <c r="N19" s="6"/>
      <c r="O19" s="6"/>
      <c r="P19" s="6"/>
      <c r="Q19" s="6"/>
      <c r="R19" s="6"/>
      <c r="S19" s="6"/>
      <c r="T19" s="6"/>
      <c r="V19" s="6"/>
    </row>
    <row r="20" spans="1:22" s="7" customFormat="1" x14ac:dyDescent="0.25">
      <c r="A20" s="6"/>
      <c r="B20" s="6"/>
      <c r="C20" s="6"/>
      <c r="D20" s="6"/>
      <c r="E20" s="6"/>
      <c r="F20" s="6"/>
      <c r="G20" s="6"/>
      <c r="H20" s="6"/>
      <c r="I20" s="6"/>
      <c r="J20" s="6"/>
      <c r="K20" s="6"/>
      <c r="L20" s="6"/>
      <c r="M20" s="6"/>
      <c r="N20" s="6"/>
      <c r="O20" s="6"/>
      <c r="P20" s="6"/>
      <c r="Q20" s="6"/>
      <c r="R20" s="6"/>
      <c r="S20" s="6"/>
      <c r="T20" s="6"/>
      <c r="V20" s="6"/>
    </row>
    <row r="21" spans="1:22" s="7" customFormat="1" x14ac:dyDescent="0.25">
      <c r="A21" s="6" t="s">
        <v>357</v>
      </c>
      <c r="B21" s="1">
        <f>IF(LEFT(B23,14)="not applicable",1,COUNTA(B23:B24))</f>
        <v>2</v>
      </c>
      <c r="C21" s="1"/>
      <c r="D21" s="1">
        <f>IF(LEFT(D23,14)="not applicable",1,COUNTA(D23:D24))</f>
        <v>2</v>
      </c>
      <c r="E21" s="1"/>
      <c r="F21" s="1">
        <f>IF(LEFT(F23,14)="not applicable",1,COUNTA(F23:F24))</f>
        <v>2</v>
      </c>
      <c r="G21" s="1"/>
      <c r="H21" s="1">
        <f>IF(LEFT(H23,14)="not applicable",1,COUNTA(H23:H24))</f>
        <v>2</v>
      </c>
      <c r="I21" s="1"/>
      <c r="J21" s="1">
        <f>IF(LEFT(J23,14)="not applicable",1,COUNTA(J23:J24))</f>
        <v>2</v>
      </c>
      <c r="K21" s="1"/>
      <c r="L21" s="1">
        <f>IF(LEFT(L23,14)="not applicable",1,COUNTA(L23:L24))</f>
        <v>2</v>
      </c>
      <c r="M21" s="1"/>
      <c r="N21" s="1">
        <f>IF(LEFT(N23,14)="not applicable",1,COUNTA(N23:N25))</f>
        <v>3</v>
      </c>
      <c r="O21" s="1"/>
      <c r="P21" s="1">
        <f>IF(LEFT(P23,14)="not applicable",1,COUNTA(P23:P24))</f>
        <v>2</v>
      </c>
      <c r="Q21" s="1"/>
      <c r="R21" s="1">
        <f>IF(LEFT(R23,14)="not applicable",1,COUNTA(R23:R25))</f>
        <v>3</v>
      </c>
      <c r="S21" s="1"/>
      <c r="T21" s="1">
        <f>IF(LEFT(T23,14)="not applicable",1,COUNTA(T23:T24))</f>
        <v>2</v>
      </c>
      <c r="V21" s="6"/>
    </row>
    <row r="22" spans="1:22" s="7" customFormat="1" x14ac:dyDescent="0.25">
      <c r="A22" s="6"/>
      <c r="B22" s="10" t="s">
        <v>271</v>
      </c>
      <c r="C22" s="10"/>
      <c r="D22" s="10" t="s">
        <v>260</v>
      </c>
      <c r="E22" s="10"/>
      <c r="F22" s="10" t="s">
        <v>261</v>
      </c>
      <c r="G22" s="10"/>
      <c r="H22" s="10" t="s">
        <v>272</v>
      </c>
      <c r="I22" s="10"/>
      <c r="J22" s="10" t="s">
        <v>265</v>
      </c>
      <c r="K22" s="10"/>
      <c r="L22" s="10" t="s">
        <v>266</v>
      </c>
      <c r="M22" s="10"/>
      <c r="N22" s="10" t="s">
        <v>267</v>
      </c>
      <c r="O22" s="10"/>
      <c r="P22" s="10" t="s">
        <v>268</v>
      </c>
      <c r="Q22" s="10"/>
      <c r="R22" s="10" t="s">
        <v>269</v>
      </c>
      <c r="S22" s="10"/>
      <c r="T22" s="10" t="s">
        <v>270</v>
      </c>
      <c r="V22" s="6"/>
    </row>
    <row r="23" spans="1:22" s="7" customFormat="1" x14ac:dyDescent="0.25">
      <c r="A23" s="6"/>
      <c r="B23" s="1" t="str">
        <f>IF('4-Regulation'!$T$9="no","not applicable (Q4.1.1 answered with 'no')","yes")</f>
        <v>yes</v>
      </c>
      <c r="C23" s="1"/>
      <c r="D23" s="1" t="str">
        <f>IF('4-Regulation'!$T$12="no","not applicable (Q4.1.2 answered with 'no')","yes")</f>
        <v>yes</v>
      </c>
      <c r="E23" s="1"/>
      <c r="F23" s="1" t="str">
        <f>IF('4-Regulation'!$T$15="no","not applicable (Q4.1.3 answered with 'no')","yes")</f>
        <v>yes</v>
      </c>
      <c r="G23" s="1"/>
      <c r="H23" s="1" t="str">
        <f>IF('4-Regulation'!$T$23="no","not applicable (Q4.1.7 answered with 'no')","yes")</f>
        <v>yes</v>
      </c>
      <c r="I23" s="1"/>
      <c r="J23" s="6" t="str">
        <f>IF('4-Regulation'!$T$32="no","not applicable (Q4.2.2 answered with 'no')","yes")</f>
        <v>yes</v>
      </c>
      <c r="K23" s="6"/>
      <c r="L23" s="6" t="str">
        <f>IF('4-Regulation'!$T$72="no","not applicable (Q4.4.1 answered with 'no')","yes")</f>
        <v>yes</v>
      </c>
      <c r="M23" s="6"/>
      <c r="N23" s="6" t="str">
        <f>IF('4-Regulation'!$T$76="no","not applicable (Q4.4.3 answered with 'no')","yes, to each individual comment")</f>
        <v>yes, to each individual comment</v>
      </c>
      <c r="O23" s="6"/>
      <c r="P23" s="6" t="str">
        <f>IF('4-Regulation'!$T$80="no","not applicable (Q4.4.5 answered with 'no')","yes")</f>
        <v>yes</v>
      </c>
      <c r="Q23" s="6"/>
      <c r="R23" s="6" t="str">
        <f>IF('4-Regulation'!$T$84="no","not applicable (Q4.4.7 answered with 'no')","yes, to each individual comment")</f>
        <v>yes, to each individual comment</v>
      </c>
      <c r="S23" s="6"/>
      <c r="T23" s="1" t="str">
        <f>IF(LEFT('4-Regulation'!$T$114,2)="no","not applicable (Q4.6.2 answered with 'no')","yes")</f>
        <v>yes</v>
      </c>
      <c r="V23" s="6"/>
    </row>
    <row r="24" spans="1:22" s="7" customFormat="1" x14ac:dyDescent="0.25">
      <c r="A24" s="6"/>
      <c r="B24" s="6" t="str">
        <f>IF('4-Regulation'!$T$9="no"," ","no")</f>
        <v>no</v>
      </c>
      <c r="C24" s="6"/>
      <c r="D24" s="6" t="str">
        <f>IF('4-Regulation'!$T$12="no"," ","no")</f>
        <v>no</v>
      </c>
      <c r="E24" s="6"/>
      <c r="F24" s="6" t="str">
        <f>IF('4-Regulation'!$T$15="no"," ","no")</f>
        <v>no</v>
      </c>
      <c r="G24" s="6"/>
      <c r="H24" s="6" t="str">
        <f>IF('4-Regulation'!$T$23="no"," ","no")</f>
        <v>no</v>
      </c>
      <c r="I24" s="6"/>
      <c r="J24" s="6" t="str">
        <f>IF('4-Regulation'!$T$32="no"," ","no")</f>
        <v>no</v>
      </c>
      <c r="K24" s="6"/>
      <c r="L24" s="6" t="str">
        <f>IF('4-Regulation'!$T$72="no"," ","no")</f>
        <v>no</v>
      </c>
      <c r="M24" s="6"/>
      <c r="N24" s="6" t="str">
        <f>IF('4-Regulation'!$T$76="no"," ","yes, only general response to most significant comments")</f>
        <v>yes, only general response to most significant comments</v>
      </c>
      <c r="O24" s="6"/>
      <c r="P24" s="6" t="str">
        <f>IF('4-Regulation'!$T$80="no"," ","no")</f>
        <v>no</v>
      </c>
      <c r="Q24" s="6"/>
      <c r="R24" s="6" t="str">
        <f>IF('4-Regulation'!$T$84="no"," ","yes, only general response to most significant comments")</f>
        <v>yes, only general response to most significant comments</v>
      </c>
      <c r="S24" s="6"/>
      <c r="T24" s="6" t="str">
        <f>IF(LEFT('4-Regulation'!$T$114,2)="no"," ","no")</f>
        <v>no</v>
      </c>
      <c r="V24" s="6"/>
    </row>
    <row r="25" spans="1:22" x14ac:dyDescent="0.25">
      <c r="B25" s="6"/>
      <c r="C25" s="6"/>
      <c r="D25" s="6"/>
      <c r="E25" s="6"/>
      <c r="F25" s="6"/>
      <c r="G25" s="6"/>
      <c r="H25" s="6"/>
      <c r="I25" s="6"/>
      <c r="J25" s="6"/>
      <c r="K25" s="6"/>
      <c r="L25" s="6"/>
      <c r="M25" s="6"/>
      <c r="N25" s="6" t="str">
        <f>IF('4-Regulation'!$T$76="no"," ","no")</f>
        <v>no</v>
      </c>
      <c r="O25" s="6"/>
      <c r="P25" s="6"/>
      <c r="Q25" s="6"/>
      <c r="R25" s="6" t="str">
        <f>IF('4-Regulation'!$T$84="no"," ","no")</f>
        <v>no</v>
      </c>
      <c r="S25" s="6"/>
      <c r="T25" s="6"/>
      <c r="V25" s="6"/>
    </row>
    <row r="26" spans="1:22" x14ac:dyDescent="0.25">
      <c r="B26" s="6"/>
      <c r="C26" s="6"/>
      <c r="D26" s="6"/>
      <c r="E26" s="6"/>
      <c r="F26" s="6"/>
      <c r="G26" s="6"/>
      <c r="H26" s="6"/>
      <c r="I26" s="6"/>
      <c r="J26" s="6"/>
      <c r="K26" s="6"/>
      <c r="L26" s="6"/>
      <c r="M26" s="6"/>
      <c r="N26" s="6"/>
      <c r="O26" s="6"/>
      <c r="P26" s="6"/>
      <c r="Q26" s="6"/>
      <c r="R26" s="6"/>
      <c r="S26" s="6"/>
      <c r="T26" s="6"/>
    </row>
    <row r="27" spans="1:22" x14ac:dyDescent="0.25">
      <c r="J27" s="1"/>
      <c r="K27" s="1"/>
      <c r="L27" s="1"/>
      <c r="M27" s="1"/>
      <c r="N27" s="1"/>
      <c r="O27" s="1"/>
      <c r="P27" s="1"/>
      <c r="Q27" s="1"/>
      <c r="R27" s="1"/>
      <c r="S27" s="1"/>
    </row>
    <row r="31" spans="1:22" x14ac:dyDescent="0.25">
      <c r="A31" s="6" t="s">
        <v>358</v>
      </c>
      <c r="B31" s="1">
        <f>IF(LEFT(B33,14)="not applicable",1,COUNTA(B33:B34))</f>
        <v>2</v>
      </c>
      <c r="D31" s="1">
        <f>IF(LEFT(D33,14)="not applicable",1,COUNTA(D33:D34))</f>
        <v>2</v>
      </c>
      <c r="F31" s="1">
        <f>IF(LEFT(F33,14)="not applicable",1,COUNTA(F33:F34))</f>
        <v>2</v>
      </c>
      <c r="H31" s="1">
        <f>IF(LEFT(H33,14)="not applicable",1,COUNTA(H33:H34))</f>
        <v>2</v>
      </c>
      <c r="J31" s="1">
        <f>IF(LEFT(J33,14)="not applicable",1,COUNTA(J33:J35))</f>
        <v>2</v>
      </c>
      <c r="K31" s="1"/>
      <c r="L31" s="1">
        <f>IF(LEFT(L33,14)="not applicable",1,COUNTA(L33:L35))</f>
        <v>2</v>
      </c>
      <c r="M31" s="1"/>
      <c r="N31" s="1">
        <f>IF(LEFT(N33,14)="not applicable",1,COUNTA(N33:N35))</f>
        <v>3</v>
      </c>
      <c r="O31" s="1"/>
      <c r="P31" s="1">
        <f>IF(LEFT(P33,14)="not applicable",1,COUNTA(P33:P35))</f>
        <v>2</v>
      </c>
      <c r="Q31" s="1"/>
      <c r="R31" s="1">
        <f>IF(LEFT(R33,14)="not applicable",1,COUNTA(R33:R35))</f>
        <v>3</v>
      </c>
      <c r="S31" s="1"/>
      <c r="T31" s="1">
        <f>IF(LEFT(T33,14)="not applicable",1,COUNTA(T33:T34))</f>
        <v>2</v>
      </c>
    </row>
    <row r="32" spans="1:22" x14ac:dyDescent="0.25">
      <c r="B32" s="10" t="s">
        <v>271</v>
      </c>
      <c r="C32" s="10"/>
      <c r="D32" s="10" t="s">
        <v>260</v>
      </c>
      <c r="E32" s="10"/>
      <c r="F32" s="10" t="s">
        <v>261</v>
      </c>
      <c r="G32" s="10"/>
      <c r="H32" s="10" t="s">
        <v>272</v>
      </c>
      <c r="I32" s="10"/>
      <c r="J32" s="10" t="s">
        <v>265</v>
      </c>
      <c r="K32" s="10"/>
      <c r="L32" s="10" t="s">
        <v>266</v>
      </c>
      <c r="M32" s="10"/>
      <c r="N32" s="10" t="s">
        <v>267</v>
      </c>
      <c r="O32" s="10"/>
      <c r="P32" s="10" t="s">
        <v>268</v>
      </c>
      <c r="Q32" s="10"/>
      <c r="R32" s="10" t="s">
        <v>269</v>
      </c>
      <c r="S32" s="10"/>
      <c r="T32" s="10" t="s">
        <v>270</v>
      </c>
    </row>
    <row r="33" spans="1:20" x14ac:dyDescent="0.25">
      <c r="B33" s="1" t="str">
        <f>IF('4-Regulation'!$AB$9="no","not applicable (Q4.1.1 answered with 'no')","yes")</f>
        <v>yes</v>
      </c>
      <c r="D33" s="1" t="str">
        <f>IF('4-Regulation'!$AB$12="no","not applicable (Q4.1.2 answered with 'no')","yes")</f>
        <v>yes</v>
      </c>
      <c r="F33" s="1" t="str">
        <f>IF('4-Regulation'!$AB$15="no","not applicable (Q4.1.3 answered with 'no')","yes")</f>
        <v>yes</v>
      </c>
      <c r="H33" s="1" t="str">
        <f>IF('4-Regulation'!$AB$23="no","not applicable (Q4.1.7 answered with 'no')","yes")</f>
        <v>yes</v>
      </c>
      <c r="J33" s="6" t="str">
        <f>IF('4-Regulation'!$AB$32="no","not applicable (Q4.2.2 answered with 'no')","yes")</f>
        <v>yes</v>
      </c>
      <c r="K33" s="6"/>
      <c r="L33" s="6" t="str">
        <f>IF('4-Regulation'!$AB$72="no","not applicable (Q4.4.1 answered with 'no')","yes")</f>
        <v>yes</v>
      </c>
      <c r="M33" s="6"/>
      <c r="N33" s="6" t="str">
        <f>IF('4-Regulation'!$AB$76="no","not applicable (Q4.4.3 answered with 'no')","yes, to each individual comment")</f>
        <v>yes, to each individual comment</v>
      </c>
      <c r="O33" s="6"/>
      <c r="P33" s="6" t="str">
        <f>IF('4-Regulation'!$AB$80="no","not applicable (Q4.4.5 answered with 'no')","yes")</f>
        <v>yes</v>
      </c>
      <c r="Q33" s="6"/>
      <c r="R33" s="6" t="str">
        <f>IF('4-Regulation'!$AB$84="no","not applicable (Q4.4.7 answered with 'no')","yes, to each individual comment")</f>
        <v>yes, to each individual comment</v>
      </c>
      <c r="S33" s="6"/>
      <c r="T33" s="1" t="str">
        <f>IF(LEFT('4-Regulation'!$AB$114,2)="no","not applicable (Q4.6.2 answered with 'no')","yes")</f>
        <v>yes</v>
      </c>
    </row>
    <row r="34" spans="1:20" x14ac:dyDescent="0.25">
      <c r="B34" s="6" t="str">
        <f>IF('4-Regulation'!$AB$9="no"," ","no")</f>
        <v>no</v>
      </c>
      <c r="C34" s="6"/>
      <c r="D34" s="6" t="str">
        <f>IF('4-Regulation'!$AB$12="no"," ","no")</f>
        <v>no</v>
      </c>
      <c r="E34" s="6"/>
      <c r="F34" s="6" t="str">
        <f>IF('4-Regulation'!$AB$15="no"," ","no")</f>
        <v>no</v>
      </c>
      <c r="G34" s="6"/>
      <c r="H34" s="6" t="str">
        <f>IF('4-Regulation'!$AB$23="no"," ","no")</f>
        <v>no</v>
      </c>
      <c r="I34" s="6"/>
      <c r="J34" s="6" t="str">
        <f>IF('4-Regulation'!$AB$32="no"," ","no")</f>
        <v>no</v>
      </c>
      <c r="K34" s="6"/>
      <c r="L34" s="6" t="str">
        <f>IF('4-Regulation'!$AB$72="no"," ","no")</f>
        <v>no</v>
      </c>
      <c r="M34" s="6"/>
      <c r="N34" s="6" t="str">
        <f>IF('4-Regulation'!$AB$76="no"," ","yes, only general response to most significant comments")</f>
        <v>yes, only general response to most significant comments</v>
      </c>
      <c r="O34" s="6"/>
      <c r="P34" s="6" t="str">
        <f>IF('4-Regulation'!$AB$80="no"," ","no")</f>
        <v>no</v>
      </c>
      <c r="Q34" s="6"/>
      <c r="R34" s="6" t="str">
        <f>IF('4-Regulation'!$AB$84="no"," ","yes, only general response to most significant comments")</f>
        <v>yes, only general response to most significant comments</v>
      </c>
      <c r="S34" s="6"/>
      <c r="T34" s="6" t="str">
        <f>IF(LEFT('4-Regulation'!$AB$114,2)="no"," ","no")</f>
        <v>no</v>
      </c>
    </row>
    <row r="35" spans="1:20" x14ac:dyDescent="0.25">
      <c r="J35" s="6"/>
      <c r="K35" s="6"/>
      <c r="L35" s="6"/>
      <c r="M35" s="6"/>
      <c r="N35" s="6" t="str">
        <f>IF('4-Regulation'!$AB$76="no"," ","no")</f>
        <v>no</v>
      </c>
      <c r="O35" s="6"/>
      <c r="P35" s="6"/>
      <c r="Q35" s="6"/>
      <c r="R35" s="6" t="str">
        <f>IF('4-Regulation'!$AB$84="no"," ","no")</f>
        <v>no</v>
      </c>
      <c r="S35" s="6"/>
    </row>
    <row r="36" spans="1:20" x14ac:dyDescent="0.25">
      <c r="J36" s="7"/>
    </row>
    <row r="37" spans="1:20" x14ac:dyDescent="0.25">
      <c r="J37" s="7"/>
    </row>
    <row r="41" spans="1:20" x14ac:dyDescent="0.25">
      <c r="A41" s="6" t="s">
        <v>359</v>
      </c>
      <c r="B41" s="1">
        <f>IF(LEFT(B43,14)="not applicable",1,COUNTA(B43:B44))</f>
        <v>2</v>
      </c>
      <c r="D41" s="1">
        <f>IF(LEFT(D43,14)="not applicable",1,COUNTA(D43:D44))</f>
        <v>2</v>
      </c>
      <c r="F41" s="1">
        <f>IF(LEFT(F43,14)="not applicable",1,COUNTA(F43:F44))</f>
        <v>2</v>
      </c>
      <c r="H41" s="1">
        <f>IF(LEFT(H43,14)="not applicable",1,COUNTA(H43:H44))</f>
        <v>2</v>
      </c>
      <c r="J41" s="1">
        <f>IF(LEFT(J43,14)="not applicable",1,COUNTA(J43:J45))</f>
        <v>2</v>
      </c>
      <c r="K41" s="1"/>
      <c r="L41" s="1">
        <f>IF(LEFT(L43,14)="not applicable",1,COUNTA(L43:L45))</f>
        <v>2</v>
      </c>
      <c r="M41" s="1"/>
      <c r="N41" s="1">
        <f>IF(LEFT(N43,14)="not applicable",1,COUNTA(N43:N45))</f>
        <v>3</v>
      </c>
      <c r="O41" s="1"/>
      <c r="P41" s="1">
        <f>IF(LEFT(P43,14)="not applicable",1,COUNTA(P43:P45))</f>
        <v>2</v>
      </c>
      <c r="Q41" s="1"/>
      <c r="R41" s="1">
        <f>IF(LEFT(R43,14)="not applicable",1,COUNTA(R43:R45))</f>
        <v>3</v>
      </c>
      <c r="S41" s="1"/>
      <c r="T41" s="1">
        <f>IF(LEFT(T43,14)="not applicable",1,COUNTA(T43:T44))</f>
        <v>2</v>
      </c>
    </row>
    <row r="42" spans="1:20" x14ac:dyDescent="0.25">
      <c r="B42" s="10" t="s">
        <v>271</v>
      </c>
      <c r="C42" s="10"/>
      <c r="D42" s="10" t="s">
        <v>260</v>
      </c>
      <c r="E42" s="10"/>
      <c r="F42" s="10" t="s">
        <v>261</v>
      </c>
      <c r="G42" s="10"/>
      <c r="H42" s="10" t="s">
        <v>272</v>
      </c>
      <c r="I42" s="10"/>
      <c r="J42" s="10" t="s">
        <v>265</v>
      </c>
      <c r="K42" s="10"/>
      <c r="L42" s="10" t="s">
        <v>266</v>
      </c>
      <c r="M42" s="10"/>
      <c r="N42" s="10" t="s">
        <v>267</v>
      </c>
      <c r="O42" s="10"/>
      <c r="P42" s="10" t="s">
        <v>268</v>
      </c>
      <c r="Q42" s="10"/>
      <c r="R42" s="10" t="s">
        <v>269</v>
      </c>
      <c r="S42" s="10"/>
      <c r="T42" s="10" t="s">
        <v>270</v>
      </c>
    </row>
    <row r="43" spans="1:20" x14ac:dyDescent="0.25">
      <c r="B43" s="1" t="str">
        <f>IF('4-Regulation'!$AD$9="no","not applicable (Q4.1.1 answered with 'no')","yes")</f>
        <v>yes</v>
      </c>
      <c r="D43" s="1" t="str">
        <f>IF('4-Regulation'!$AD$12="no","not applicable (Q4.1.2 answered with 'no')","yes")</f>
        <v>yes</v>
      </c>
      <c r="F43" s="1" t="str">
        <f>IF('4-Regulation'!$AD$15="no","not applicable (Q4.1.3 answered with 'no')","yes")</f>
        <v>yes</v>
      </c>
      <c r="H43" s="1" t="str">
        <f>IF('4-Regulation'!$AD$23="no","not applicable (Q4.1.7 answered with 'no')","yes")</f>
        <v>yes</v>
      </c>
      <c r="J43" s="6" t="str">
        <f>IF('4-Regulation'!$AD$32="no","not applicable (Q4.2.2 answered with 'no')","yes")</f>
        <v>yes</v>
      </c>
      <c r="K43" s="6"/>
      <c r="L43" s="6" t="str">
        <f>IF('4-Regulation'!$AD$72="no","not applicable (Q4.4.1 answered with 'no')","yes")</f>
        <v>yes</v>
      </c>
      <c r="M43" s="6"/>
      <c r="N43" s="6" t="str">
        <f>IF('4-Regulation'!$AD$76="no","not applicable (Q4.4.3 answered with 'no')","yes, to each individual comment")</f>
        <v>yes, to each individual comment</v>
      </c>
      <c r="O43" s="6"/>
      <c r="P43" s="6" t="str">
        <f>IF('4-Regulation'!$AD$80="no","not applicable (Q4.4.5 answered with 'no')","yes")</f>
        <v>yes</v>
      </c>
      <c r="Q43" s="6"/>
      <c r="R43" s="6" t="str">
        <f>IF('4-Regulation'!$AD$84="no","not applicable (Q4.4.7 answered with 'no')","yes, to each individual comment")</f>
        <v>yes, to each individual comment</v>
      </c>
      <c r="S43" s="6"/>
      <c r="T43" s="1" t="str">
        <f>IF(LEFT('4-Regulation'!$AD$114,2)="no","not applicable (Q4.6.2 answered with 'no')","yes")</f>
        <v>yes</v>
      </c>
    </row>
    <row r="44" spans="1:20" x14ac:dyDescent="0.25">
      <c r="B44" s="6" t="str">
        <f>IF('4-Regulation'!$AD$9="no"," ","no")</f>
        <v>no</v>
      </c>
      <c r="C44" s="6"/>
      <c r="D44" s="6" t="str">
        <f>IF('4-Regulation'!$AD$12="no"," ","no")</f>
        <v>no</v>
      </c>
      <c r="E44" s="6"/>
      <c r="F44" s="6" t="str">
        <f>IF('4-Regulation'!$AD$15="no"," ","no")</f>
        <v>no</v>
      </c>
      <c r="G44" s="6"/>
      <c r="H44" s="6" t="str">
        <f>IF('4-Regulation'!$AD$23="no"," ","no")</f>
        <v>no</v>
      </c>
      <c r="I44" s="6"/>
      <c r="J44" s="6" t="str">
        <f>IF('4-Regulation'!$AD$32="no"," ","no")</f>
        <v>no</v>
      </c>
      <c r="K44" s="6"/>
      <c r="L44" s="6" t="str">
        <f>IF('4-Regulation'!$AD$72="no"," ","no")</f>
        <v>no</v>
      </c>
      <c r="M44" s="6"/>
      <c r="N44" s="6" t="str">
        <f>IF('4-Regulation'!$AD$76="no"," ","yes, only general response to most significant comments")</f>
        <v>yes, only general response to most significant comments</v>
      </c>
      <c r="O44" s="6"/>
      <c r="P44" s="6" t="str">
        <f>IF('4-Regulation'!$AD$80="no"," ","no")</f>
        <v>no</v>
      </c>
      <c r="Q44" s="6"/>
      <c r="R44" s="6" t="str">
        <f>IF('4-Regulation'!$AD$84="no"," ","yes, only general response to most significant comments")</f>
        <v>yes, only general response to most significant comments</v>
      </c>
      <c r="S44" s="6"/>
      <c r="T44" s="6" t="str">
        <f>IF(LEFT('4-Regulation'!$AD$114,2)="no"," ","no")</f>
        <v>no</v>
      </c>
    </row>
    <row r="45" spans="1:20" x14ac:dyDescent="0.25">
      <c r="J45" s="6"/>
      <c r="K45" s="6"/>
      <c r="L45" s="6"/>
      <c r="M45" s="6"/>
      <c r="N45" s="6" t="str">
        <f>IF('4-Regulation'!$AD$76="no"," ","no")</f>
        <v>no</v>
      </c>
      <c r="O45" s="6"/>
      <c r="P45" s="6"/>
      <c r="Q45" s="6"/>
      <c r="R45" s="6" t="str">
        <f>IF('4-Regulation'!$AD$84="no"," ","no")</f>
        <v>no</v>
      </c>
      <c r="S45" s="6"/>
    </row>
    <row r="46" spans="1:20" x14ac:dyDescent="0.25">
      <c r="J46" s="7"/>
    </row>
    <row r="47" spans="1:20" x14ac:dyDescent="0.25">
      <c r="J47" s="7"/>
    </row>
    <row r="51" spans="1:20" x14ac:dyDescent="0.25">
      <c r="A51" s="6" t="s">
        <v>360</v>
      </c>
      <c r="B51" s="1">
        <f>IF(LEFT(B53,14)="not applicable",1,COUNTA(B53:B54))</f>
        <v>2</v>
      </c>
      <c r="D51" s="1">
        <f>IF(LEFT(D53,14)="not applicable",1,COUNTA(D53:D54))</f>
        <v>2</v>
      </c>
      <c r="F51" s="1">
        <f>IF(LEFT(F53,14)="not applicable",1,COUNTA(F53:F54))</f>
        <v>2</v>
      </c>
      <c r="H51" s="1">
        <f>IF(LEFT(H53,14)="not applicable",1,COUNTA(H53:H54))</f>
        <v>2</v>
      </c>
      <c r="J51" s="1">
        <f>IF(LEFT(J53,14)="not applicable",1,COUNTA(J53:J55))</f>
        <v>2</v>
      </c>
      <c r="K51" s="1"/>
      <c r="L51" s="1">
        <f>IF(LEFT(L53,14)="not applicable",1,COUNTA(L53:L55))</f>
        <v>2</v>
      </c>
      <c r="M51" s="1"/>
      <c r="N51" s="1">
        <f>IF(LEFT(N53,14)="not applicable",1,COUNTA(N53:N55))</f>
        <v>3</v>
      </c>
      <c r="O51" s="1"/>
      <c r="P51" s="1">
        <f>IF(LEFT(P53,14)="not applicable",1,COUNTA(P53:P55))</f>
        <v>2</v>
      </c>
      <c r="Q51" s="1"/>
      <c r="R51" s="1">
        <f>IF(LEFT(R53,14)="not applicable",1,COUNTA(R53:R55))</f>
        <v>3</v>
      </c>
      <c r="S51" s="1"/>
      <c r="T51" s="1">
        <f>IF(LEFT(T53,14)="not applicable",1,COUNTA(T53:T54))</f>
        <v>2</v>
      </c>
    </row>
    <row r="52" spans="1:20" x14ac:dyDescent="0.25">
      <c r="B52" s="10" t="s">
        <v>271</v>
      </c>
      <c r="C52" s="10"/>
      <c r="D52" s="10" t="s">
        <v>260</v>
      </c>
      <c r="E52" s="10"/>
      <c r="F52" s="10" t="s">
        <v>261</v>
      </c>
      <c r="G52" s="10"/>
      <c r="H52" s="10" t="s">
        <v>272</v>
      </c>
      <c r="I52" s="10"/>
      <c r="J52" s="10" t="s">
        <v>265</v>
      </c>
      <c r="K52" s="10"/>
      <c r="L52" s="10" t="s">
        <v>266</v>
      </c>
      <c r="M52" s="10"/>
      <c r="N52" s="10" t="s">
        <v>267</v>
      </c>
      <c r="O52" s="10"/>
      <c r="P52" s="10" t="s">
        <v>268</v>
      </c>
      <c r="Q52" s="10"/>
      <c r="R52" s="10" t="s">
        <v>269</v>
      </c>
      <c r="S52" s="10"/>
      <c r="T52" s="10" t="s">
        <v>270</v>
      </c>
    </row>
    <row r="53" spans="1:20" x14ac:dyDescent="0.25">
      <c r="B53" s="1" t="str">
        <f>IF('4-Regulation'!$AG$9="no","not applicable (Q4.1.1 answered with 'no')","yes")</f>
        <v>yes</v>
      </c>
      <c r="D53" s="1" t="str">
        <f>IF('4-Regulation'!$AG$12="no","not applicable (Q4.1.2 answered with 'no')","yes")</f>
        <v>yes</v>
      </c>
      <c r="F53" s="1" t="str">
        <f>IF('4-Regulation'!$AG$15="no","not applicable (Q4.1.3 answered with 'no')","yes")</f>
        <v>yes</v>
      </c>
      <c r="H53" s="1" t="str">
        <f>IF('4-Regulation'!$AG$23="no","not applicable (Q4.1.7 answered with 'no')","yes")</f>
        <v>yes</v>
      </c>
      <c r="J53" s="6" t="str">
        <f>IF('4-Regulation'!$AG$32="no","not applicable (Q4.2.2 answered with 'no')","yes")</f>
        <v>yes</v>
      </c>
      <c r="K53" s="6"/>
      <c r="L53" s="6" t="str">
        <f>IF('4-Regulation'!$AG$72="no","not applicable (Q4.4.1 answered with 'no')","yes")</f>
        <v>yes</v>
      </c>
      <c r="M53" s="6"/>
      <c r="N53" s="6" t="str">
        <f>IF('4-Regulation'!$AG$76="no","not applicable (Q4.4.3 answered with 'no')","yes, to each individual comment")</f>
        <v>yes, to each individual comment</v>
      </c>
      <c r="O53" s="6"/>
      <c r="P53" s="6" t="str">
        <f>IF('4-Regulation'!$AG$80="no","not applicable (Q4.4.5 answered with 'no')","yes")</f>
        <v>yes</v>
      </c>
      <c r="Q53" s="6"/>
      <c r="R53" s="6" t="str">
        <f>IF('4-Regulation'!$AG$84="no","not applicable (Q4.4.7 answered with 'no')","yes, to each individual comment")</f>
        <v>yes, to each individual comment</v>
      </c>
      <c r="S53" s="6"/>
      <c r="T53" s="1" t="str">
        <f>IF(LEFT('4-Regulation'!$AG$114,2)="no","not applicable (Q4.6.2 answered with 'no')","yes")</f>
        <v>yes</v>
      </c>
    </row>
    <row r="54" spans="1:20" x14ac:dyDescent="0.25">
      <c r="B54" s="6" t="str">
        <f>IF('4-Regulation'!$AG$9="no"," ","no")</f>
        <v>no</v>
      </c>
      <c r="C54" s="6"/>
      <c r="D54" s="6" t="str">
        <f>IF('4-Regulation'!$AG$12="no"," ","no")</f>
        <v>no</v>
      </c>
      <c r="E54" s="6"/>
      <c r="F54" s="6" t="str">
        <f>IF('4-Regulation'!$AG$15="no"," ","no")</f>
        <v>no</v>
      </c>
      <c r="G54" s="6"/>
      <c r="H54" s="6" t="str">
        <f>IF('4-Regulation'!$AG$23="no"," ","no")</f>
        <v>no</v>
      </c>
      <c r="I54" s="6"/>
      <c r="J54" s="6" t="str">
        <f>IF('4-Regulation'!$AG$32="no"," ","no")</f>
        <v>no</v>
      </c>
      <c r="K54" s="6"/>
      <c r="L54" s="6" t="str">
        <f>IF('4-Regulation'!$AG$72="no"," ","no")</f>
        <v>no</v>
      </c>
      <c r="M54" s="6"/>
      <c r="N54" s="6" t="str">
        <f>IF('4-Regulation'!$AG$76="no"," ","yes, only general response to most significant comments")</f>
        <v>yes, only general response to most significant comments</v>
      </c>
      <c r="O54" s="6"/>
      <c r="P54" s="6" t="str">
        <f>IF('4-Regulation'!$AG$80="no"," ","no")</f>
        <v>no</v>
      </c>
      <c r="Q54" s="6"/>
      <c r="R54" s="6" t="str">
        <f>IF('4-Regulation'!$AG$84="no"," ","yes, only general response to most significant comments")</f>
        <v>yes, only general response to most significant comments</v>
      </c>
      <c r="S54" s="6"/>
      <c r="T54" s="6" t="str">
        <f>IF(LEFT('4-Regulation'!$AG$114,2)="no"," ","no")</f>
        <v>no</v>
      </c>
    </row>
    <row r="55" spans="1:20" x14ac:dyDescent="0.25">
      <c r="N55" s="6" t="str">
        <f>IF('4-Regulation'!$AG$76="no"," ","no")</f>
        <v>no</v>
      </c>
      <c r="O55" s="6"/>
      <c r="R55" s="6" t="str">
        <f>IF('4-Regulation'!$AG$84="no"," ","no")</f>
        <v>no</v>
      </c>
      <c r="S55" s="6"/>
    </row>
    <row r="61" spans="1:20" x14ac:dyDescent="0.25">
      <c r="A61" s="6" t="s">
        <v>361</v>
      </c>
      <c r="B61" s="1">
        <f>IF(LEFT(B63,14)="not applicable",1,COUNTA(B63:B64))</f>
        <v>2</v>
      </c>
      <c r="D61" s="1">
        <f>IF(LEFT(D63,14)="not applicable",1,COUNTA(D63:D64))</f>
        <v>2</v>
      </c>
      <c r="F61" s="1">
        <f>IF(LEFT(F63,14)="not applicable",1,COUNTA(F63:F64))</f>
        <v>2</v>
      </c>
      <c r="H61" s="1">
        <f>IF(LEFT(H63,14)="not applicable",1,COUNTA(H63:H64))</f>
        <v>2</v>
      </c>
      <c r="J61" s="1">
        <f>IF(LEFT(J63,14)="not applicable",1,COUNTA(J63:J65))</f>
        <v>2</v>
      </c>
      <c r="K61" s="1"/>
      <c r="L61" s="1">
        <f>IF(LEFT(L63,14)="not applicable",1,COUNTA(L63:L65))</f>
        <v>2</v>
      </c>
      <c r="M61" s="1"/>
      <c r="N61" s="1">
        <f>IF(LEFT(N63,14)="not applicable",1,COUNTA(N63:N65))</f>
        <v>3</v>
      </c>
      <c r="O61" s="1"/>
      <c r="P61" s="1">
        <f>IF(LEFT(P63,14)="not applicable",1,COUNTA(P63:P65))</f>
        <v>2</v>
      </c>
      <c r="Q61" s="1"/>
      <c r="R61" s="1">
        <f>IF(LEFT(R63,14)="not applicable",1,COUNTA(R63:R65))</f>
        <v>3</v>
      </c>
      <c r="S61" s="1"/>
      <c r="T61" s="1">
        <f>IF(LEFT(T63,14)="not applicable",1,COUNTA(T63:T64))</f>
        <v>2</v>
      </c>
    </row>
    <row r="62" spans="1:20" x14ac:dyDescent="0.25">
      <c r="B62" s="10" t="s">
        <v>271</v>
      </c>
      <c r="C62" s="10"/>
      <c r="D62" s="10" t="s">
        <v>260</v>
      </c>
      <c r="E62" s="10"/>
      <c r="F62" s="10" t="s">
        <v>261</v>
      </c>
      <c r="G62" s="10"/>
      <c r="H62" s="10" t="s">
        <v>272</v>
      </c>
      <c r="I62" s="10"/>
      <c r="J62" s="10" t="s">
        <v>265</v>
      </c>
      <c r="K62" s="10"/>
      <c r="L62" s="10" t="s">
        <v>266</v>
      </c>
      <c r="M62" s="10"/>
      <c r="N62" s="10" t="s">
        <v>267</v>
      </c>
      <c r="O62" s="10"/>
      <c r="P62" s="10" t="s">
        <v>268</v>
      </c>
      <c r="Q62" s="10"/>
      <c r="R62" s="10" t="s">
        <v>269</v>
      </c>
      <c r="S62" s="10"/>
      <c r="T62" s="10" t="s">
        <v>270</v>
      </c>
    </row>
    <row r="63" spans="1:20" x14ac:dyDescent="0.25">
      <c r="B63" s="1" t="str">
        <f>IF('4-Regulation'!$AI$9="no","not applicable (Q4.1.1 answered with 'no')","yes")</f>
        <v>yes</v>
      </c>
      <c r="D63" s="1" t="str">
        <f>IF('4-Regulation'!$AI$12="no","not applicable (Q4.1.2 answered with 'no')","yes")</f>
        <v>yes</v>
      </c>
      <c r="F63" s="1" t="str">
        <f>IF('4-Regulation'!$AI$15="no","not applicable (Q4.1.3 answered with 'no')","yes")</f>
        <v>yes</v>
      </c>
      <c r="H63" s="1" t="str">
        <f>IF('4-Regulation'!$AI$23="no","not applicable (Q4.1.7 answered with 'no')","yes")</f>
        <v>yes</v>
      </c>
      <c r="J63" s="6" t="str">
        <f>IF('4-Regulation'!$AI$32="no","not applicable (Q4.2.2 answered with 'no')","yes")</f>
        <v>yes</v>
      </c>
      <c r="K63" s="6"/>
      <c r="L63" s="6" t="str">
        <f>IF('4-Regulation'!$AI$72="no","not applicable (Q4.4.1 answered with 'no')","yes")</f>
        <v>yes</v>
      </c>
      <c r="M63" s="6"/>
      <c r="N63" s="6" t="str">
        <f>IF('4-Regulation'!$AI$76="no","not applicable (Q4.4.3 answered with 'no')","yes, to each individual comment")</f>
        <v>yes, to each individual comment</v>
      </c>
      <c r="O63" s="6"/>
      <c r="P63" s="6" t="str">
        <f>IF('4-Regulation'!$AI$80="no","not applicable (Q4.4.5 answered with 'no')","yes")</f>
        <v>yes</v>
      </c>
      <c r="Q63" s="6"/>
      <c r="R63" s="6" t="str">
        <f>IF('4-Regulation'!$AI$84="no","not applicable (Q4.4.7 answered with 'no')","yes, to each individual comment")</f>
        <v>yes, to each individual comment</v>
      </c>
      <c r="S63" s="6"/>
      <c r="T63" s="1" t="str">
        <f>IF(LEFT('4-Regulation'!$AI$114,2)="no","not applicable (Q4.6.2 answered with 'no')","yes")</f>
        <v>yes</v>
      </c>
    </row>
    <row r="64" spans="1:20" x14ac:dyDescent="0.25">
      <c r="B64" s="6" t="str">
        <f>IF('4-Regulation'!$AI$9="no"," ","no")</f>
        <v>no</v>
      </c>
      <c r="C64" s="6"/>
      <c r="D64" s="6" t="str">
        <f>IF('4-Regulation'!$AI$12="no"," ","no")</f>
        <v>no</v>
      </c>
      <c r="E64" s="6"/>
      <c r="F64" s="6" t="str">
        <f>IF('4-Regulation'!$AI$15="no"," ","no")</f>
        <v>no</v>
      </c>
      <c r="G64" s="6"/>
      <c r="H64" s="6" t="str">
        <f>IF('4-Regulation'!$AI$23="no"," ","no")</f>
        <v>no</v>
      </c>
      <c r="I64" s="6"/>
      <c r="J64" s="6" t="str">
        <f>IF('4-Regulation'!$AI$32="no"," ","no")</f>
        <v>no</v>
      </c>
      <c r="K64" s="6"/>
      <c r="L64" s="6" t="str">
        <f>IF('4-Regulation'!$AI$72="no"," ","no")</f>
        <v>no</v>
      </c>
      <c r="M64" s="6"/>
      <c r="N64" s="6" t="str">
        <f>IF('4-Regulation'!$AI$76="no"," ","yes, only general response to most significant comments")</f>
        <v>yes, only general response to most significant comments</v>
      </c>
      <c r="O64" s="6"/>
      <c r="P64" s="6" t="str">
        <f>IF('4-Regulation'!$AI$80="no"," ","no")</f>
        <v>no</v>
      </c>
      <c r="Q64" s="6"/>
      <c r="R64" s="6" t="str">
        <f>IF('4-Regulation'!$AI$84="no"," ","yes, only general response to most significant comments")</f>
        <v>yes, only general response to most significant comments</v>
      </c>
      <c r="S64" s="6"/>
      <c r="T64" s="6" t="str">
        <f>IF(LEFT('4-Regulation'!$AI$114,2)="no"," ","no")</f>
        <v>no</v>
      </c>
    </row>
    <row r="65" spans="1:20" x14ac:dyDescent="0.25">
      <c r="N65" s="6" t="str">
        <f>IF('4-Regulation'!$AI$76="no"," ","no")</f>
        <v>no</v>
      </c>
      <c r="O65" s="6"/>
      <c r="R65" s="6" t="str">
        <f>IF('4-Regulation'!$AI$84="no"," ","no")</f>
        <v>no</v>
      </c>
      <c r="S65" s="6"/>
    </row>
    <row r="71" spans="1:20" x14ac:dyDescent="0.25">
      <c r="A71" s="6" t="s">
        <v>362</v>
      </c>
      <c r="B71" s="1">
        <f>IF(LEFT(B73,14)="not applicable",1,COUNTA(B73:B74))</f>
        <v>2</v>
      </c>
      <c r="D71" s="1">
        <f>IF(LEFT(D73,14)="not applicable",1,COUNTA(D73:D74))</f>
        <v>2</v>
      </c>
      <c r="F71" s="1">
        <f>IF(LEFT(F73,14)="not applicable",1,COUNTA(F73:F74))</f>
        <v>2</v>
      </c>
      <c r="H71" s="1">
        <f>IF(LEFT(H73,14)="not applicable",1,COUNTA(H73:H74))</f>
        <v>2</v>
      </c>
      <c r="J71" s="1">
        <f>IF(LEFT(J73,14)="not applicable",1,COUNTA(J73:J75))</f>
        <v>2</v>
      </c>
      <c r="K71" s="1"/>
      <c r="L71" s="1">
        <f>IF(LEFT(L73,14)="not applicable",1,COUNTA(L73:L75))</f>
        <v>2</v>
      </c>
      <c r="M71" s="1"/>
      <c r="N71" s="1">
        <f>IF(LEFT(N73,14)="not applicable",1,COUNTA(N73:N75))</f>
        <v>3</v>
      </c>
      <c r="O71" s="1"/>
      <c r="P71" s="1">
        <f>IF(LEFT(P73,14)="not applicable",1,COUNTA(P73:P75))</f>
        <v>2</v>
      </c>
      <c r="Q71" s="1"/>
      <c r="R71" s="1">
        <f>IF(LEFT(R73,14)="not applicable",1,COUNTA(R73:R75))</f>
        <v>3</v>
      </c>
      <c r="S71" s="1"/>
      <c r="T71" s="1">
        <f>IF(LEFT(T73,14)="not applicable",1,COUNTA(T73:T74))</f>
        <v>2</v>
      </c>
    </row>
    <row r="72" spans="1:20" x14ac:dyDescent="0.25">
      <c r="B72" s="10" t="s">
        <v>271</v>
      </c>
      <c r="C72" s="10"/>
      <c r="D72" s="10" t="s">
        <v>260</v>
      </c>
      <c r="E72" s="10"/>
      <c r="F72" s="10" t="s">
        <v>261</v>
      </c>
      <c r="G72" s="10"/>
      <c r="H72" s="10" t="s">
        <v>272</v>
      </c>
      <c r="I72" s="10"/>
      <c r="J72" s="10" t="s">
        <v>265</v>
      </c>
      <c r="K72" s="10"/>
      <c r="L72" s="10" t="s">
        <v>266</v>
      </c>
      <c r="M72" s="10"/>
      <c r="N72" s="10" t="s">
        <v>267</v>
      </c>
      <c r="O72" s="10"/>
      <c r="P72" s="10" t="s">
        <v>268</v>
      </c>
      <c r="Q72" s="10"/>
      <c r="R72" s="10" t="s">
        <v>269</v>
      </c>
      <c r="S72" s="10"/>
      <c r="T72" s="10" t="s">
        <v>270</v>
      </c>
    </row>
    <row r="73" spans="1:20" x14ac:dyDescent="0.25">
      <c r="B73" s="1" t="str">
        <f>IF('4-Regulation'!$AL$9="no","not applicable (Q4.1.1 answered with 'no')","yes")</f>
        <v>yes</v>
      </c>
      <c r="D73" s="1" t="str">
        <f>IF('4-Regulation'!$AL$12="no","not applicable (Q4.1.2 answered with 'no')","yes")</f>
        <v>yes</v>
      </c>
      <c r="F73" s="1" t="str">
        <f>IF('4-Regulation'!$AL$15="no","not applicable (Q4.1.3 answered with 'no')","yes")</f>
        <v>yes</v>
      </c>
      <c r="H73" s="1" t="str">
        <f>IF('4-Regulation'!$AL$23="no","not applicable (Q4.1.7 answered with 'no')","yes")</f>
        <v>yes</v>
      </c>
      <c r="J73" s="6" t="str">
        <f>IF('4-Regulation'!$AL$32="no","not applicable (Q4.2.2 answered with 'no')","yes")</f>
        <v>yes</v>
      </c>
      <c r="K73" s="6"/>
      <c r="L73" s="6" t="str">
        <f>IF('4-Regulation'!$AL$72="no","not applicable (Q4.4.1 answered with 'no')","yes")</f>
        <v>yes</v>
      </c>
      <c r="M73" s="6"/>
      <c r="N73" s="6" t="str">
        <f>IF('4-Regulation'!$AL$76="no","not applicable (Q4.4.3 answered with 'no')","yes, to each individual comment")</f>
        <v>yes, to each individual comment</v>
      </c>
      <c r="O73" s="6"/>
      <c r="P73" s="6" t="str">
        <f>IF('4-Regulation'!$AL$80="no","not applicable (Q4.4.5 answered with 'no')","yes")</f>
        <v>yes</v>
      </c>
      <c r="Q73" s="6"/>
      <c r="R73" s="6" t="str">
        <f>IF('4-Regulation'!$AL$84="no","not applicable (Q4.4.7 answered with 'no')","yes, to each individual comment")</f>
        <v>yes, to each individual comment</v>
      </c>
      <c r="S73" s="6"/>
      <c r="T73" s="1" t="str">
        <f>IF(LEFT('4-Regulation'!$AL$114,2)="no","not applicable (Q4.6.2 answered with 'no')","yes")</f>
        <v>yes</v>
      </c>
    </row>
    <row r="74" spans="1:20" x14ac:dyDescent="0.25">
      <c r="B74" s="6" t="str">
        <f>IF('4-Regulation'!$AL$9="no"," ","no")</f>
        <v>no</v>
      </c>
      <c r="C74" s="6"/>
      <c r="D74" s="6" t="str">
        <f>IF('4-Regulation'!$AL$12="no"," ","no")</f>
        <v>no</v>
      </c>
      <c r="E74" s="6"/>
      <c r="F74" s="6" t="str">
        <f>IF('4-Regulation'!$AL$15="no"," ","no")</f>
        <v>no</v>
      </c>
      <c r="G74" s="6"/>
      <c r="H74" s="6" t="str">
        <f>IF('4-Regulation'!$AL$23="no"," ","no")</f>
        <v>no</v>
      </c>
      <c r="I74" s="6"/>
      <c r="J74" s="6" t="str">
        <f>IF('4-Regulation'!$AL$32="no"," ","no")</f>
        <v>no</v>
      </c>
      <c r="K74" s="6"/>
      <c r="L74" s="6" t="str">
        <f>IF('4-Regulation'!$AL$72="no"," ","no")</f>
        <v>no</v>
      </c>
      <c r="M74" s="6"/>
      <c r="N74" s="6" t="str">
        <f>IF('4-Regulation'!$AL$76="no"," ","yes, only general response to most significant comments")</f>
        <v>yes, only general response to most significant comments</v>
      </c>
      <c r="O74" s="6"/>
      <c r="P74" s="6" t="str">
        <f>IF('4-Regulation'!$AL$80="no"," ","no")</f>
        <v>no</v>
      </c>
      <c r="Q74" s="6"/>
      <c r="R74" s="6" t="str">
        <f>IF('4-Regulation'!$AL$84="no"," ","yes, only general response to most significant comments")</f>
        <v>yes, only general response to most significant comments</v>
      </c>
      <c r="S74" s="6"/>
      <c r="T74" s="6" t="str">
        <f>IF(LEFT('4-Regulation'!$AL$114,2)="no"," ","no")</f>
        <v>no</v>
      </c>
    </row>
    <row r="75" spans="1:20" x14ac:dyDescent="0.25">
      <c r="N75" s="6" t="str">
        <f>IF('4-Regulation'!$AL$76="no"," ","no")</f>
        <v>no</v>
      </c>
      <c r="O75" s="6"/>
      <c r="R75" s="6" t="str">
        <f>IF('4-Regulation'!$AL$84="no"," ","no")</f>
        <v>no</v>
      </c>
      <c r="S75" s="6"/>
    </row>
    <row r="81" spans="1:20" x14ac:dyDescent="0.25">
      <c r="A81" s="6" t="s">
        <v>363</v>
      </c>
      <c r="B81" s="1">
        <f>IF(LEFT(B83,14)="not applicable",1,COUNTA(B83:B84))</f>
        <v>2</v>
      </c>
      <c r="D81" s="1">
        <f>IF(LEFT(D83,14)="not applicable",1,COUNTA(D83:D84))</f>
        <v>2</v>
      </c>
      <c r="F81" s="1">
        <f>IF(LEFT(F83,14)="not applicable",1,COUNTA(F83:F84))</f>
        <v>2</v>
      </c>
      <c r="H81" s="1">
        <f>IF(LEFT(H83,14)="not applicable",1,COUNTA(H83:H84))</f>
        <v>2</v>
      </c>
      <c r="J81" s="1">
        <f>IF(LEFT(J83,14)="not applicable",1,COUNTA(J83:J85))</f>
        <v>2</v>
      </c>
      <c r="K81" s="1"/>
      <c r="L81" s="1">
        <f>IF(LEFT(L83,14)="not applicable",1,COUNTA(L83:L85))</f>
        <v>2</v>
      </c>
      <c r="M81" s="1"/>
      <c r="N81" s="1">
        <f>IF(LEFT(N83,14)="not applicable",1,COUNTA(N83:N85))</f>
        <v>3</v>
      </c>
      <c r="O81" s="1"/>
      <c r="P81" s="1">
        <f>IF(LEFT(P83,14)="not applicable",1,COUNTA(P83:P85))</f>
        <v>2</v>
      </c>
      <c r="Q81" s="1"/>
      <c r="R81" s="1">
        <f>IF(LEFT(R83,14)="not applicable",1,COUNTA(R83:R85))</f>
        <v>3</v>
      </c>
      <c r="S81" s="1"/>
      <c r="T81" s="1">
        <f>IF(LEFT(T83,14)="not applicable",1,COUNTA(T83:T84))</f>
        <v>2</v>
      </c>
    </row>
    <row r="82" spans="1:20" x14ac:dyDescent="0.25">
      <c r="B82" s="10" t="s">
        <v>271</v>
      </c>
      <c r="C82" s="10"/>
      <c r="D82" s="10" t="s">
        <v>260</v>
      </c>
      <c r="E82" s="10"/>
      <c r="F82" s="10" t="s">
        <v>261</v>
      </c>
      <c r="G82" s="10"/>
      <c r="H82" s="10" t="s">
        <v>272</v>
      </c>
      <c r="I82" s="10"/>
      <c r="J82" s="10" t="s">
        <v>265</v>
      </c>
      <c r="K82" s="10"/>
      <c r="L82" s="10" t="s">
        <v>266</v>
      </c>
      <c r="M82" s="10"/>
      <c r="N82" s="10" t="s">
        <v>267</v>
      </c>
      <c r="O82" s="10"/>
      <c r="P82" s="10" t="s">
        <v>268</v>
      </c>
      <c r="Q82" s="10"/>
      <c r="R82" s="10" t="s">
        <v>269</v>
      </c>
      <c r="S82" s="10"/>
      <c r="T82" s="10" t="s">
        <v>270</v>
      </c>
    </row>
    <row r="83" spans="1:20" x14ac:dyDescent="0.25">
      <c r="B83" s="1" t="str">
        <f>IF('4-Regulation'!$AN$9="no","not applicable (Q4.1.1 answered with 'no')","yes")</f>
        <v>yes</v>
      </c>
      <c r="D83" s="1" t="str">
        <f>IF('4-Regulation'!$AN$12="no","not applicable (Q4.1.2 answered with 'no')","yes")</f>
        <v>yes</v>
      </c>
      <c r="F83" s="1" t="str">
        <f>IF('4-Regulation'!$AN$15="no","not applicable (Q4.1.3 answered with 'no')","yes")</f>
        <v>yes</v>
      </c>
      <c r="H83" s="1" t="str">
        <f>IF('4-Regulation'!$AN$23="no","not applicable (Q4.1.7 answered with 'no')","yes")</f>
        <v>yes</v>
      </c>
      <c r="J83" s="6" t="str">
        <f>IF('4-Regulation'!$AN$32="no","not applicable (Q4.2.2 answered with 'no')","yes")</f>
        <v>yes</v>
      </c>
      <c r="K83" s="6"/>
      <c r="L83" s="6" t="str">
        <f>IF('4-Regulation'!$AN$72="no","not applicable (Q4.4.1 answered with 'no')","yes")</f>
        <v>yes</v>
      </c>
      <c r="M83" s="6"/>
      <c r="N83" s="6" t="str">
        <f>IF('4-Regulation'!$AN$76="no","not applicable (Q4.4.3 answered with 'no')","yes, to each individual comment")</f>
        <v>yes, to each individual comment</v>
      </c>
      <c r="O83" s="6"/>
      <c r="P83" s="6" t="str">
        <f>IF('4-Regulation'!$AN$80="no","not applicable (Q4.4.5 answered with 'no')","yes")</f>
        <v>yes</v>
      </c>
      <c r="Q83" s="6"/>
      <c r="R83" s="6" t="str">
        <f>IF('4-Regulation'!$AN$84="no","not applicable (Q4.4.7 answered with 'no')","yes, to each individual comment")</f>
        <v>yes, to each individual comment</v>
      </c>
      <c r="S83" s="6"/>
      <c r="T83" s="1" t="str">
        <f>IF(LEFT('4-Regulation'!$AN$114,2)="no","not applicable (Q4.6.2 answered with 'no')","yes")</f>
        <v>yes</v>
      </c>
    </row>
    <row r="84" spans="1:20" x14ac:dyDescent="0.25">
      <c r="B84" s="6" t="str">
        <f>IF('4-Regulation'!$AN$9="no"," ","no")</f>
        <v>no</v>
      </c>
      <c r="C84" s="6"/>
      <c r="D84" s="6" t="str">
        <f>IF('4-Regulation'!$AN$12="no"," ","no")</f>
        <v>no</v>
      </c>
      <c r="E84" s="6"/>
      <c r="F84" s="6" t="str">
        <f>IF('4-Regulation'!$AN$15="no"," ","no")</f>
        <v>no</v>
      </c>
      <c r="G84" s="6"/>
      <c r="H84" s="6" t="str">
        <f>IF('4-Regulation'!$AN$23="no"," ","no")</f>
        <v>no</v>
      </c>
      <c r="I84" s="6"/>
      <c r="J84" s="6" t="str">
        <f>IF('4-Regulation'!$AN$32="no"," ","no")</f>
        <v>no</v>
      </c>
      <c r="K84" s="6"/>
      <c r="L84" s="6" t="str">
        <f>IF('4-Regulation'!$AN$72="no"," ","no")</f>
        <v>no</v>
      </c>
      <c r="M84" s="6"/>
      <c r="N84" s="6" t="str">
        <f>IF('4-Regulation'!$AN$76="no"," ","yes, only general response to most significant comments")</f>
        <v>yes, only general response to most significant comments</v>
      </c>
      <c r="O84" s="6"/>
      <c r="P84" s="6" t="str">
        <f>IF('4-Regulation'!$AN$80="no"," ","no")</f>
        <v>no</v>
      </c>
      <c r="Q84" s="6"/>
      <c r="R84" s="6" t="str">
        <f>IF('4-Regulation'!$AN$84="no"," ","yes, only general response to most significant comments")</f>
        <v>yes, only general response to most significant comments</v>
      </c>
      <c r="S84" s="6"/>
      <c r="T84" s="6" t="str">
        <f>IF(LEFT('4-Regulation'!$AN$114,2)="no"," ","no")</f>
        <v>no</v>
      </c>
    </row>
    <row r="85" spans="1:20" x14ac:dyDescent="0.25">
      <c r="N85" s="6" t="str">
        <f>IF('4-Regulation'!$AN$76="no"," ","no")</f>
        <v>no</v>
      </c>
      <c r="O85" s="6"/>
      <c r="R85" s="6" t="str">
        <f>IF('4-Regulation'!$AN$84="no"," ","no")</f>
        <v>no</v>
      </c>
      <c r="S85" s="6"/>
    </row>
  </sheetData>
  <sheetProtection algorithmName="SHA-512" hashValue="nY9vMyl+WNLd/I/1oKlnPkr1xssqafQrXRHQsqAeq9fQlsNVZFxP8mbDAa6JyBFtaDmQGq7wPIzogWVPR+Ttew==" saltValue="hXFwsivLAYhx9ULQ+11Kuw=="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Country</vt:lpstr>
      <vt:lpstr>Sector classification </vt:lpstr>
      <vt:lpstr>READ ME</vt:lpstr>
      <vt:lpstr>4-Regulation</vt:lpstr>
      <vt:lpstr>Database_n</vt:lpstr>
      <vt:lpstr>Lists</vt:lpstr>
      <vt:lpstr>Conditions</vt:lpstr>
      <vt:lpstr>ECO_2023_D</vt:lpstr>
      <vt:lpstr>ECO_2023_E</vt:lpstr>
      <vt:lpstr>ECO_2023_F</vt:lpstr>
      <vt:lpstr>ECO_2023_G</vt:lpstr>
      <vt:lpstr>ECO_2023_H</vt:lpstr>
      <vt:lpstr>ECO_2023_I</vt:lpstr>
      <vt:lpstr>ECO_2023_J</vt:lpstr>
      <vt:lpstr>ECO_2023_K</vt:lpstr>
      <vt:lpstr>ECO_2023_L</vt:lpstr>
      <vt:lpstr>ECO_A</vt:lpstr>
      <vt:lpstr>ECO_B</vt:lpstr>
      <vt:lpstr>ECO_D</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DANITZ Eszter, ECO/SSD</cp:lastModifiedBy>
  <cp:lastPrinted>2017-09-04T14:19:40Z</cp:lastPrinted>
  <dcterms:created xsi:type="dcterms:W3CDTF">2012-05-29T16:37:01Z</dcterms:created>
  <dcterms:modified xsi:type="dcterms:W3CDTF">2024-07-05T13:19:05Z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2024-07-05T13:19:05Z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9a94fff9-1ac1-4d64-b696-4939463dd75c</vt:lpwstr>
  </property>
  <property fmtid="{D5CDD505-2E9C-101B-9397-08002B2CF9AE}" pid="8" name="MSIP_Label_0e5510b0-e729-4ef0-a3dd-4ba0dfe56c99_ContentBits">
    <vt:lpwstr>2</vt:lpwstr>
  </property>
</Properties>
</file>